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udsjett og analyse\Økonomiplan\Økonomiplan 2018-2021\Svart hefte\Tiltakslister i Excel\"/>
    </mc:Choice>
  </mc:AlternateContent>
  <bookViews>
    <workbookView xWindow="0" yWindow="0" windowWidth="25200" windowHeight="11385"/>
  </bookViews>
  <sheets>
    <sheet name="ØP 2018-2021" sheetId="2" r:id="rId1"/>
  </sheets>
  <externalReferences>
    <externalReference r:id="rId2"/>
    <externalReference r:id="rId3"/>
  </externalReferences>
  <definedNames>
    <definedName name="kOSTNADSTYPE">[1]Div!$D$3:$D$5</definedName>
    <definedName name="KPI">[2]Div!$D$3:$D$6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5" i="2" l="1"/>
  <c r="E305" i="2"/>
  <c r="F305" i="2"/>
  <c r="C305" i="2"/>
  <c r="D300" i="2"/>
  <c r="E300" i="2"/>
  <c r="F300" i="2"/>
  <c r="C300" i="2"/>
  <c r="D179" i="2"/>
  <c r="E179" i="2"/>
  <c r="F179" i="2"/>
  <c r="C179" i="2"/>
  <c r="D130" i="2"/>
  <c r="E130" i="2"/>
  <c r="F130" i="2"/>
  <c r="F302" i="2" s="1"/>
  <c r="C130" i="2"/>
  <c r="D87" i="2"/>
  <c r="E87" i="2"/>
  <c r="F87" i="2"/>
  <c r="C87" i="2"/>
  <c r="D63" i="2"/>
  <c r="D302" i="2" s="1"/>
  <c r="E63" i="2"/>
  <c r="F63" i="2"/>
  <c r="C63" i="2"/>
  <c r="E302" i="2" l="1"/>
  <c r="C302" i="2"/>
  <c r="D40" i="2" l="1"/>
  <c r="E40" i="2"/>
  <c r="F40" i="2"/>
  <c r="C40" i="2"/>
  <c r="D38" i="2"/>
  <c r="E38" i="2"/>
  <c r="F38" i="2"/>
  <c r="C38" i="2"/>
  <c r="F28" i="2"/>
  <c r="E28" i="2"/>
  <c r="D28" i="2"/>
  <c r="C28" i="2"/>
  <c r="F15" i="2"/>
  <c r="E15" i="2"/>
  <c r="D15" i="2"/>
  <c r="C15" i="2"/>
  <c r="F13" i="2" l="1"/>
  <c r="E13" i="2"/>
  <c r="D13" i="2"/>
  <c r="C13" i="2"/>
</calcChain>
</file>

<file path=xl/sharedStrings.xml><?xml version="1.0" encoding="utf-8"?>
<sst xmlns="http://schemas.openxmlformats.org/spreadsheetml/2006/main" count="557" uniqueCount="521">
  <si>
    <t>Levekår</t>
  </si>
  <si>
    <t>Teknisk</t>
  </si>
  <si>
    <t>Organisasjon</t>
  </si>
  <si>
    <t>Økonomi</t>
  </si>
  <si>
    <t>Bruk av fond</t>
  </si>
  <si>
    <t>NR</t>
  </si>
  <si>
    <t>TILTAKSTEKST</t>
  </si>
  <si>
    <t>Sentrale inntekter og utgifter</t>
  </si>
  <si>
    <t>Formue- og inntektsskatt</t>
  </si>
  <si>
    <t xml:space="preserve">Statlige rammeoverføringer inkludert inntektsutjevning </t>
  </si>
  <si>
    <t>Eiendomsskatt på verk, bruk og næringseiendommer</t>
  </si>
  <si>
    <t>Taksering av verk, bruk og næringseiendommer</t>
  </si>
  <si>
    <t>Taksering av verk, bruk og næringseiendommer - finansieres ved bruk av fond</t>
  </si>
  <si>
    <t xml:space="preserve">Rentekompensasjon sykehjem og omsorgsboliger, Reform 97 og skolebygg  </t>
  </si>
  <si>
    <t>Integreringstilskudd flyktninger</t>
  </si>
  <si>
    <t>Renteutgifter ordinære lån</t>
  </si>
  <si>
    <t>Redusert rentemarginpåslag</t>
  </si>
  <si>
    <t>Avdrag ordinære lån</t>
  </si>
  <si>
    <t xml:space="preserve">Renteinntekter av bankinnskudd </t>
  </si>
  <si>
    <t>Avkastning aksjefond</t>
  </si>
  <si>
    <t xml:space="preserve">Renteinntekter startlån </t>
  </si>
  <si>
    <t>Renteutgifter startlån</t>
  </si>
  <si>
    <t>Renter ansvarlig lån Lyse energi AS</t>
  </si>
  <si>
    <t xml:space="preserve">Aksjeutbytte Lyse AS </t>
  </si>
  <si>
    <t xml:space="preserve">Aksjeutbytte SF kino Stavanger/Sandnes AS </t>
  </si>
  <si>
    <t>Aksjeutbytte  Renovasjonen IKS</t>
  </si>
  <si>
    <t>Ekstraordinært uttak av opptjent egenkapital fra Sandnes tomteselskap KF</t>
  </si>
  <si>
    <t>Overføring fra Sandnes tomteselskap KF</t>
  </si>
  <si>
    <t>Renter ansvarlig lån Sandnes tomteselskap KF</t>
  </si>
  <si>
    <t xml:space="preserve">Overføring fra Sandnes parkering KF </t>
  </si>
  <si>
    <t>Overføring til investeringsregnskapet</t>
  </si>
  <si>
    <t xml:space="preserve">Avskrivinger </t>
  </si>
  <si>
    <t xml:space="preserve">Motpost avskrivinger </t>
  </si>
  <si>
    <t>Kalkulatoriske renter og avskrivinger vann</t>
  </si>
  <si>
    <t>Kalkulatoriske renter og avskrivinger avløp</t>
  </si>
  <si>
    <t>Kalkulatoriske renter og avskrivinger renovasjon</t>
  </si>
  <si>
    <t>Renter ansvarlig lån Sandnes eiendomsselskap KF</t>
  </si>
  <si>
    <t>Avdrag ansvarlig lån Sandnes eiendomsselskap KF</t>
  </si>
  <si>
    <t>SUM SENTRALE INNTEKTER OG FINANSPOSTER</t>
  </si>
  <si>
    <t>BASISBUDSJETT TJENESTEOMRÅDENE</t>
  </si>
  <si>
    <t>D</t>
  </si>
  <si>
    <t>DISPONIBELT TIL TILTAK</t>
  </si>
  <si>
    <t>Oppvekst skoler</t>
  </si>
  <si>
    <t>Ordinær grunnskoleopplæring inkl fellesutgifter</t>
  </si>
  <si>
    <t>Elevtallsvekst i tråd med prognoser</t>
  </si>
  <si>
    <t xml:space="preserve">Ressurser til spesialundervisning </t>
  </si>
  <si>
    <t xml:space="preserve">Ressurser til spesialundervisning  i SFO </t>
  </si>
  <si>
    <t>Skeiene ungdomsskole, læremiddelpakke</t>
  </si>
  <si>
    <t>Figgjo skole, læremiddelpakke</t>
  </si>
  <si>
    <t>Buggeland skole, læremiddelpakke</t>
  </si>
  <si>
    <t>Tidlig innsats</t>
  </si>
  <si>
    <t>Nye innsparinger</t>
  </si>
  <si>
    <t>Gevinster ved digitalisering</t>
  </si>
  <si>
    <t>Skeiene ungdomsskole utvidelse- brakkebygg ved rehabilitering</t>
  </si>
  <si>
    <t>Ganddal skole - særskilt styrking</t>
  </si>
  <si>
    <t>Sviland skule, læremiddelpakke</t>
  </si>
  <si>
    <t>Bogafjell ungdomsskole, læremiddelpakke</t>
  </si>
  <si>
    <t>S14</t>
  </si>
  <si>
    <t>Tidlig innsats, overgang fra barnehagen til skole og SFO</t>
  </si>
  <si>
    <t>S15</t>
  </si>
  <si>
    <t>Internhusleie, renholds- og energikostnader, skoler</t>
  </si>
  <si>
    <t>S16</t>
  </si>
  <si>
    <t>SFO</t>
  </si>
  <si>
    <t>S17</t>
  </si>
  <si>
    <t>SFO, økning i driftsutgifter</t>
  </si>
  <si>
    <t>S18</t>
  </si>
  <si>
    <t>SFO, økning i gebyrinntekter</t>
  </si>
  <si>
    <t>X</t>
  </si>
  <si>
    <t>TOTALSUM OPPVEKST SKOLER</t>
  </si>
  <si>
    <t>Oppvekst barn og unge</t>
  </si>
  <si>
    <t>Barnehagetjenester</t>
  </si>
  <si>
    <t>Etablering av nye kommunale barnehageplasser 2018</t>
  </si>
  <si>
    <t>Redusert antall barnehageplasser 2019</t>
  </si>
  <si>
    <t>Redusert antall barnehageplasser 2020</t>
  </si>
  <si>
    <t>Redusert antall barnehageplasser 2021</t>
  </si>
  <si>
    <t>Nye barnehageplasser januar 2018</t>
  </si>
  <si>
    <t>Ny bemanningsnorm og pedagognorm</t>
  </si>
  <si>
    <t>Økt foreldrebetaling i barnehager</t>
  </si>
  <si>
    <t>Markedsføring kommunens barnehager</t>
  </si>
  <si>
    <t>Redusert antall i barnehager utenfor kommunen</t>
  </si>
  <si>
    <t>Tilskudd til private barnehager</t>
  </si>
  <si>
    <t>Digital kommunikasjonskanal mellom barnehage og foresatte</t>
  </si>
  <si>
    <t>Internhusleie, renholds- og energikostnader, barnehager</t>
  </si>
  <si>
    <t>Gratis kjernetid</t>
  </si>
  <si>
    <t>Helsestasjonstjenester, PPT, barne- og familieenheten</t>
  </si>
  <si>
    <t>Reduserte husleieutgifter barne- og familieenheten</t>
  </si>
  <si>
    <t>Forebyggende tiltak for barn, unge og familier</t>
  </si>
  <si>
    <t>Internhusleie, renholds- og energikostnader, helsestasjoner</t>
  </si>
  <si>
    <t>TOTALSUM OPPVEKST BARN OG UNGE</t>
  </si>
  <si>
    <t>Levekår felles og samordningstjenester</t>
  </si>
  <si>
    <t>Kommunale boliger, justering husleie</t>
  </si>
  <si>
    <t>Avlasterdommen</t>
  </si>
  <si>
    <t>Redusert ramme øyeblikkelig hjelp</t>
  </si>
  <si>
    <t>Økte enhetspriser til Sandnes matservice</t>
  </si>
  <si>
    <t>Økt innslagspunkt for ressurskrevende tjenester</t>
  </si>
  <si>
    <t>Omsorgstjenester</t>
  </si>
  <si>
    <t>Drift nye heldøgnsplasser i Rundeskogen</t>
  </si>
  <si>
    <t>Hjemmetjenesten, økning i henhold til befolkningsvekst</t>
  </si>
  <si>
    <t>10,69 årsverk ALS-team, netto kostnad</t>
  </si>
  <si>
    <t>Internhusleie, renholds- og energikostnader, omsorgstjenester</t>
  </si>
  <si>
    <t>Enhet for funksjonshemmede</t>
  </si>
  <si>
    <t>Barnebolig avlastningsenheten (Under16 år)</t>
  </si>
  <si>
    <t>Enetiltak EFF, netto kostnad</t>
  </si>
  <si>
    <t>Internhusleie, renholds- og energikostnader, EFF</t>
  </si>
  <si>
    <t>Helse- og rehabiliteringstjenster</t>
  </si>
  <si>
    <t>Bofellesskap psykisk helse Håholen, 7 plasser</t>
  </si>
  <si>
    <t>Videreføring opptrappingsplan rusfeltet</t>
  </si>
  <si>
    <t>3 årsverk Rask psykisk helsehjelp</t>
  </si>
  <si>
    <t>Legevaktbil, leasing og driftsutgifter</t>
  </si>
  <si>
    <t>Kommuneoverlege smittevern/samfunnsmedisin, 1 årsverk</t>
  </si>
  <si>
    <t>Kommuneoverlege smittevern/samfunnsmedisin, 1 årsverk, finansieres ved bruk av disposisjonsfond</t>
  </si>
  <si>
    <t>Tilskudd til fastleger i henhold til befolkningsvekst</t>
  </si>
  <si>
    <t>Internhusleie, renholds- og energikostnader, helse- og rehabiliteringstjenester</t>
  </si>
  <si>
    <t>Sosiale tjenester</t>
  </si>
  <si>
    <t>Husleie nye boenheter</t>
  </si>
  <si>
    <t>Økonomisk sosialhjelp, styrking av boutgifter og livsopphold</t>
  </si>
  <si>
    <t>Økonomisk sosialhjelp, finansieres av integreringstilskudd</t>
  </si>
  <si>
    <t>Miljøvaktmester, 2 årsverk</t>
  </si>
  <si>
    <t>Redusert ramme flyktningenheten</t>
  </si>
  <si>
    <t>Flyktningenheten, redusert integreringstilskudd</t>
  </si>
  <si>
    <t>Internhusleie, renholds- og energikostnader, sosiale tjenester</t>
  </si>
  <si>
    <t>Varig tilrettelagt arbeid</t>
  </si>
  <si>
    <t>TOTALSUM LEVEKÅR</t>
  </si>
  <si>
    <t>Kultur og byutvikling</t>
  </si>
  <si>
    <t>Kultur og byutvikling felles</t>
  </si>
  <si>
    <t>PhD prosjekt(stilling)</t>
  </si>
  <si>
    <t>Økt tilskudd til Opera Rogaland IKS</t>
  </si>
  <si>
    <t>Kulturhuset, musikaler i 2020</t>
  </si>
  <si>
    <t>RAS - kompetanseutvikling og regionalt samarbeid</t>
  </si>
  <si>
    <t>Jærmuseet</t>
  </si>
  <si>
    <t xml:space="preserve">Jærmuseet </t>
  </si>
  <si>
    <t>Gratis sommerkino</t>
  </si>
  <si>
    <t>Byutvikling</t>
  </si>
  <si>
    <t>Samfunnsplan, interkommunal kommundelplan for Forus/Lura</t>
  </si>
  <si>
    <t>Kontinuerlige reisevaneundersøkelser</t>
  </si>
  <si>
    <t>Driftskostnader etter oppgradering av kommunens kartsystemer</t>
  </si>
  <si>
    <t>Boligsosiale tilskudd og boligsosialt arbeid inn i rammetilskuddet</t>
  </si>
  <si>
    <t>Kultur, bibliotek og kulturskole</t>
  </si>
  <si>
    <t/>
  </si>
  <si>
    <t>Meråpent bibliotek -Oppdatering programvare og sikring utstyr</t>
  </si>
  <si>
    <t>Meråpent bibliotek -Oppdatering programvare og sikring utstyr, finansieres av disposisjonsfond</t>
  </si>
  <si>
    <t xml:space="preserve">Sandnes kulturskole som lokalt ressurssenter </t>
  </si>
  <si>
    <t>Sandnes kulturskole som lokalt ressurssenter - finansieres ved bruk av fond</t>
  </si>
  <si>
    <t>50 prosent stilling kultur, Bogafjell</t>
  </si>
  <si>
    <t>50 prosent stilling kultur, Bogafjell - finansieres ved bruk av fond</t>
  </si>
  <si>
    <t>Medielab</t>
  </si>
  <si>
    <t>Medielab, økt inntektskrav</t>
  </si>
  <si>
    <t>Medielab, fond</t>
  </si>
  <si>
    <t>Forvaltning og vedlikehold av utsmykking</t>
  </si>
  <si>
    <t>Økt husleietilskudd ved bruk av Sandnes kulturhus</t>
  </si>
  <si>
    <t>Internhusleie, renholds- og energikostnader, kultur</t>
  </si>
  <si>
    <t>Sandnes kirkelige fellesråd</t>
  </si>
  <si>
    <t>Søyler Gand kirke</t>
  </si>
  <si>
    <t>Handicap toaletter, Høyland kirke</t>
  </si>
  <si>
    <t>Nytt kjøkken, Lura kirke</t>
  </si>
  <si>
    <t>Selvkost</t>
  </si>
  <si>
    <t>Reguleringsplaner, endring i driftskostnader</t>
  </si>
  <si>
    <t>Reguleringsplaner, endring i gebyrinntekter</t>
  </si>
  <si>
    <t>Reguleringsplaner, bruk av selvkostfond</t>
  </si>
  <si>
    <t>Byggesak, endring i driftskostnader</t>
  </si>
  <si>
    <t>Byggesak, endring i gebyrinntekter</t>
  </si>
  <si>
    <t>Byggesak, bruk av selvkostfond</t>
  </si>
  <si>
    <t>Oppmåling, endring i driftskostnader</t>
  </si>
  <si>
    <t>Oppmåling, endring i gebyrinnteker</t>
  </si>
  <si>
    <t>Oppmåling, bruk av selvkostfond</t>
  </si>
  <si>
    <t>TOTALSUM KULTUR OG BYUTVIKLING</t>
  </si>
  <si>
    <t>Sandnes matservice, organisering for styrket kundeorientering</t>
  </si>
  <si>
    <t>Sandnes matservice, organisering for styrket kundeorientering - finansieres av økte inntekter</t>
  </si>
  <si>
    <t>Friluftsorganisasjoner, prisjustering av  interkommunale avtaler</t>
  </si>
  <si>
    <t>Folkepulsen - tilskuddordning</t>
  </si>
  <si>
    <t>Innsparing LED gatelys</t>
  </si>
  <si>
    <t>Økt vedlikeholdsstandard på gravplasser</t>
  </si>
  <si>
    <t>Overtakelse med drift og vedlikehold av nye sentrumsparker og byrom</t>
  </si>
  <si>
    <t>Overtagelse med drift og vedlikehold av nye grøntanlegg/nærmiljøanlegg og lekeplasser</t>
  </si>
  <si>
    <t>Iglemyr svømmeanlegg</t>
  </si>
  <si>
    <t>Inntekter Iglemyr svømmeanlegg</t>
  </si>
  <si>
    <t>Tilskudd Sandnes håndballklubb</t>
  </si>
  <si>
    <t>Internhusleie, renholds- og energikostnader, teknisk</t>
  </si>
  <si>
    <t>VAR</t>
  </si>
  <si>
    <t>Vann, endring av gebyrinntekter</t>
  </si>
  <si>
    <t>Vann, enøk-tiltak</t>
  </si>
  <si>
    <t>Vann, endring av utgifter til kjøp av vann fra IVAR</t>
  </si>
  <si>
    <t>Vann, endring i driftskostnader</t>
  </si>
  <si>
    <t>Vann, økt budsjett til utgifter for støttetjenester</t>
  </si>
  <si>
    <t xml:space="preserve">Vann, endring i kalkulatoriske renter og avskrivninger </t>
  </si>
  <si>
    <t>Vann, bruk av selvkostfond</t>
  </si>
  <si>
    <t>Avløp, endring av gebyrinntekter</t>
  </si>
  <si>
    <t>Avløp, enøk tiltak</t>
  </si>
  <si>
    <t>Avløp, endring i tilskudd</t>
  </si>
  <si>
    <t>Avløp, endring av utgifter til kjøp av avløpsbehandling fra IVAR</t>
  </si>
  <si>
    <t>Avløp, endring i driftskostnader</t>
  </si>
  <si>
    <t>Avløp, økt budsjett til utgifter for støttetjenester</t>
  </si>
  <si>
    <t xml:space="preserve">Avløp, endring i kalkulatoriske renter og avskrivninger </t>
  </si>
  <si>
    <t>Avløp, bruk av selvkostfond</t>
  </si>
  <si>
    <t>Renovasjon, endring av gebyrinntekter</t>
  </si>
  <si>
    <t>Renovasjon, endring i øvrige salgsinntekter</t>
  </si>
  <si>
    <t>Renovasjon, endring i driftskostnader</t>
  </si>
  <si>
    <t>Renovasjon, endring i kostnader for sluttbehandling og innsamling</t>
  </si>
  <si>
    <t>Renovasjon, økt budsjett til utgifter for støttetjenester</t>
  </si>
  <si>
    <t xml:space="preserve">Renovasjon, endring i kalkulatoriske avskrivinger </t>
  </si>
  <si>
    <t>Renovasjon, bruk av selvkostfond</t>
  </si>
  <si>
    <t>Slam, endring i gebyrinntekter</t>
  </si>
  <si>
    <t>Slam, endring i driftskostnader</t>
  </si>
  <si>
    <t>Slam, bruk av selvkostfond</t>
  </si>
  <si>
    <t>Feiing, endring i gebyrinntekter</t>
  </si>
  <si>
    <t>Feiing, endring i driftskostnader</t>
  </si>
  <si>
    <t>Feiing, bruk av selvkostfond</t>
  </si>
  <si>
    <t>TOTALSUM TEKNISK</t>
  </si>
  <si>
    <t>Økt tilskudd til Interkommunalt arkiv i Rogaland IKS</t>
  </si>
  <si>
    <t>Prosjektstilling digitaliseringssjef</t>
  </si>
  <si>
    <t>Implementering av ny personvernlov</t>
  </si>
  <si>
    <t>Implementering av ny personvernlov - finansieres ved bruk av fond</t>
  </si>
  <si>
    <t>Arkiv-digitalisering av personalarkivet</t>
  </si>
  <si>
    <t>Arkiv-digitalisering av personalarkivet - finansieres ved bruk av disposisjonsfond</t>
  </si>
  <si>
    <t>Arkiv-skanning av papirarkiver  i forbindelse med flytting til nytt rådhus</t>
  </si>
  <si>
    <t>Arkiv-skanning av papirarkiver  i forbindelse med flytting til nytt rådhus - finansieres ved bruk av disposisjonsfond</t>
  </si>
  <si>
    <t>Dokumentsenteret- logistikk koordinator flytting til nytt rådhus</t>
  </si>
  <si>
    <t>Dokumentsenteret- logistikk koordinator flytting til nytt rådhus - finansieres ved bruk av disposisjonsfond</t>
  </si>
  <si>
    <t>1 årsverk IT rådgiver</t>
  </si>
  <si>
    <t>Styring av mobile enheter i kommunens nettverk</t>
  </si>
  <si>
    <t>Psykososialt kriseteam</t>
  </si>
  <si>
    <t>Økt båndbredde</t>
  </si>
  <si>
    <t>Ny finansieringsmodell for helsenett</t>
  </si>
  <si>
    <t>TOTALSUM ORGANISASJON</t>
  </si>
  <si>
    <t>Anskaffelser, et årsverk til innovasjonsarbeid</t>
  </si>
  <si>
    <t>Anskaffelser, et årsverk til innovasjonsarbeid - finansieres ved bruk av disposisjonsfond</t>
  </si>
  <si>
    <t>TOTALSUM ØKONOMI</t>
  </si>
  <si>
    <t>Sentrale staber, politisk virksomhet og fellesutgifter</t>
  </si>
  <si>
    <t>Rådmannens staber</t>
  </si>
  <si>
    <t>Tilskudd til Greater Stavanger</t>
  </si>
  <si>
    <t>Tilskudd til Greater Stavanger, Region Stavanger, Skape og GründerArena Jæren</t>
  </si>
  <si>
    <t>Tilskudd til Greater Stavanger, Region Stavanger, Skape og GründerArena Jæren, finansieres ved bruk av disposisjonsfond</t>
  </si>
  <si>
    <t>Tilskudd til Sandnes sentrum</t>
  </si>
  <si>
    <t>Kommunen felles</t>
  </si>
  <si>
    <t>Lønnsreserven</t>
  </si>
  <si>
    <t>Regionale idrettshaller, redusert tilskudd</t>
  </si>
  <si>
    <t>Sola Arena</t>
  </si>
  <si>
    <t>Tilskudd til Rogaland brann og redning</t>
  </si>
  <si>
    <t>Deltidsmannskaper brann</t>
  </si>
  <si>
    <t>Inntekter for støttetjenester til selvkostområdene</t>
  </si>
  <si>
    <t>Nytt rådhus, engangsutgift i forbindelse med innflytting</t>
  </si>
  <si>
    <t>Endring i seniorordningen</t>
  </si>
  <si>
    <t>Driftsutgifter p-anlegg 240 plasser, åpner desember 2019</t>
  </si>
  <si>
    <t>Driftsinntekter p-anlegg 240 plasser, 5 års innkjøring</t>
  </si>
  <si>
    <t>Refinansiering Nygaardshagen Parkering</t>
  </si>
  <si>
    <t>Prosjektkoordinator sentrum</t>
  </si>
  <si>
    <t>Prosjektkoordinator sentrum, finansieres ved bruk av fond</t>
  </si>
  <si>
    <t>Merutgifter interne budtjenester</t>
  </si>
  <si>
    <t>Regulering KS kontingent</t>
  </si>
  <si>
    <t>Forsikringer</t>
  </si>
  <si>
    <t>Reberegning pensjon</t>
  </si>
  <si>
    <t>Felles kommunale digitaliseringsprosjekter</t>
  </si>
  <si>
    <t>Felles kommunale digitaliseringsprosjekter - finansieres ved bruk av fond</t>
  </si>
  <si>
    <t>Internhusleie, renholds- og energikostnader, kommune felles</t>
  </si>
  <si>
    <t>Politisk virksomhet</t>
  </si>
  <si>
    <t>Kommune- og fylkestingsvalg 2019 og stortingsvalg 2021</t>
  </si>
  <si>
    <t>Folkevalgtopplæring 2019</t>
  </si>
  <si>
    <t>Avslutning bystyret</t>
  </si>
  <si>
    <t>Eiendom</t>
  </si>
  <si>
    <t>KPI-justering, eksisterende bygg (leide) 2018</t>
  </si>
  <si>
    <t>Reduksjon i internhusleie, nedbetaling på eldre bygg</t>
  </si>
  <si>
    <t>Reduserte strømkostnader (Enøk og Enova-prosjekter)</t>
  </si>
  <si>
    <t>Risikotillegg, energi</t>
  </si>
  <si>
    <t>Uløste innsparingskrav, energi</t>
  </si>
  <si>
    <t>Forskjøvet innsparing opphører, energi</t>
  </si>
  <si>
    <t>Avgiftøkning, energi</t>
  </si>
  <si>
    <t>Korrigert beløp innleide bygg</t>
  </si>
  <si>
    <t>Kapitalkostnader av rehabilitering, Enøk og miljøtiltak osv</t>
  </si>
  <si>
    <t>Fellesnemnd for kommunesammenslåing</t>
  </si>
  <si>
    <t>Regionsentertilskudd</t>
  </si>
  <si>
    <t>TOTALSUM SENTRALE STABER, POLITISK VIRKSOMHET OG FELLESUTGIFTER</t>
  </si>
  <si>
    <t>I1</t>
  </si>
  <si>
    <t>I2</t>
  </si>
  <si>
    <t>I5</t>
  </si>
  <si>
    <t>I6</t>
  </si>
  <si>
    <t>I7</t>
  </si>
  <si>
    <t>I9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</si>
  <si>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</si>
  <si>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</si>
  <si>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</si>
  <si>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</si>
  <si>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</si>
  <si>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</si>
  <si>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</si>
  <si>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</si>
  <si>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</si>
  <si>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</si>
  <si>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</si>
  <si>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</si>
  <si>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I24</t>
  </si>
  <si>
    <t>I25</t>
  </si>
  <si>
    <t>I26</t>
  </si>
  <si>
    <t>I27</t>
  </si>
  <si>
    <t>I28</t>
  </si>
  <si>
    <t>I29</t>
  </si>
  <si>
    <t>I30</t>
  </si>
  <si>
    <t>I31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</si>
  <si>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</si>
  <si>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</si>
  <si>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</si>
  <si>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</si>
  <si>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</si>
  <si>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</si>
  <si>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</si>
  <si>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</si>
  <si>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</si>
  <si>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</si>
  <si>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</si>
  <si>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</si>
  <si>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</si>
  <si>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</si>
  <si>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</si>
  <si>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</si>
  <si>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</si>
  <si>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</si>
  <si>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</si>
  <si>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</si>
  <si>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</si>
  <si>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</si>
  <si>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</si>
  <si>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</si>
  <si>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</si>
  <si>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</si>
  <si>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</si>
  <si>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</si>
  <si>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</si>
  <si>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</si>
  <si>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</si>
  <si>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</si>
  <si>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</si>
  <si>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</si>
  <si>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</si>
  <si>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</si>
  <si>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</si>
  <si>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</si>
  <si>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</si>
  <si>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</si>
  <si>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</si>
  <si>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</si>
  <si>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</si>
  <si>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</si>
  <si>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</si>
  <si>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</si>
  <si>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</si>
  <si>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</si>
  <si>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</si>
  <si>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</si>
  <si>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</si>
  <si>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</si>
  <si>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</si>
  <si>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</si>
  <si>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</si>
  <si>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</si>
  <si>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</si>
  <si>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</si>
  <si>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</si>
  <si>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</si>
  <si>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</si>
  <si>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</si>
  <si>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</si>
  <si>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</si>
  <si>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</si>
  <si>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</si>
  <si>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</si>
  <si>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</si>
  <si>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</si>
  <si>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</si>
  <si>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</si>
  <si>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</si>
  <si>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</si>
  <si>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</si>
  <si>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</si>
  <si>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</si>
  <si>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</si>
  <si>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</si>
  <si>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</si>
  <si>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</si>
  <si>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</si>
  <si>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</si>
  <si>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</si>
  <si>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</si>
  <si>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</si>
  <si>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</si>
  <si>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</si>
  <si>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</si>
  <si>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</si>
  <si>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</si>
  <si>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</si>
  <si>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</si>
  <si>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</si>
  <si>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</si>
  <si>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</si>
  <si>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</si>
  <si>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</si>
  <si>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</si>
  <si>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</si>
  <si>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</si>
  <si>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</si>
  <si>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</si>
  <si>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</si>
  <si>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</si>
  <si>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</si>
  <si>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</si>
  <si>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</si>
  <si>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</si>
  <si>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</si>
  <si>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</si>
  <si>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</si>
  <si>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</si>
  <si>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</si>
  <si>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</si>
  <si>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</si>
  <si>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</si>
  <si>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</si>
  <si>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</si>
  <si>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</si>
  <si>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</si>
  <si>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</si>
  <si>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</si>
  <si>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</si>
  <si>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</si>
  <si>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</si>
  <si>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</si>
  <si>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</si>
  <si>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</si>
  <si>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</si>
  <si>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</si>
  <si>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</si>
  <si>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</si>
  <si>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</si>
  <si>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</si>
  <si>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</si>
  <si>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</si>
  <si>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</si>
  <si>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</si>
  <si>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</si>
  <si>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</si>
  <si>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</si>
  <si>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</si>
  <si>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</si>
  <si>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</si>
  <si>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</si>
  <si>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</si>
  <si>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</si>
  <si>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</si>
  <si>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</si>
  <si>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</si>
  <si>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</si>
  <si>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</si>
  <si>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</si>
  <si>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</si>
  <si>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</si>
  <si>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</si>
  <si>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</si>
  <si>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</si>
  <si>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</si>
  <si>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</si>
  <si>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</si>
  <si>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Ø1</t>
  </si>
  <si>
    <t>Ø2</t>
  </si>
  <si>
    <t>Ø3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</si>
  <si>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</si>
  <si>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</si>
  <si>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</si>
  <si>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</si>
  <si>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</si>
  <si>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</si>
  <si>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</si>
  <si>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</si>
  <si>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</si>
  <si>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</si>
  <si>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</si>
  <si>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</si>
  <si>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</si>
  <si>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</si>
  <si>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</si>
  <si>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</si>
  <si>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</si>
  <si>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</si>
  <si>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</si>
  <si>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</si>
  <si>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</si>
  <si>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</si>
  <si>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</si>
  <si>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</si>
  <si>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</si>
  <si>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</si>
  <si>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</si>
  <si>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</si>
  <si>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</si>
  <si>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</si>
  <si>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</si>
  <si>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</si>
  <si>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</si>
  <si>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</si>
  <si>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</si>
  <si>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</si>
  <si>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</si>
  <si>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</si>
  <si>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</si>
  <si>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</si>
  <si>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Driftstiltak, økonomiplan 2018-2021</t>
  </si>
  <si>
    <t>I3/P1</t>
  </si>
  <si>
    <t>I4/P2</t>
  </si>
  <si>
    <t>I8/P10</t>
  </si>
  <si>
    <t>I10/P11</t>
  </si>
  <si>
    <t>I23/P12</t>
  </si>
  <si>
    <t>P5</t>
  </si>
  <si>
    <t>Utvidet frivillighetsmillion</t>
  </si>
  <si>
    <t>P4</t>
  </si>
  <si>
    <t>Ekstra plasser daglaget</t>
  </si>
  <si>
    <t>P6</t>
  </si>
  <si>
    <t>Kulturhuset, rentefritt lån/forskudd i 2018</t>
  </si>
  <si>
    <t>P7</t>
  </si>
  <si>
    <t>Kulturhuset, rentefritt lån/forskudd i 2018 Finansieres av kommunens reservefond</t>
  </si>
  <si>
    <t>P3</t>
  </si>
  <si>
    <t>Byarrangement</t>
  </si>
  <si>
    <t>P8</t>
  </si>
  <si>
    <t>P9</t>
  </si>
  <si>
    <t>Kontrollutvalget</t>
  </si>
  <si>
    <t>Kontrollutvalget, Finansieres av kommunens felles disposisjonsfond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</si>
</sst>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rgb="FF0062AB"/>
      <name val="Calibri"/>
      <family val="2"/>
      <scheme val="minor"/>
    </font>
    <font>
      <i/>
      <sz val="11"/>
      <color rgb="FF0062AB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11"/>
      <color rgb="FF0062AB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2AB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64" fontId="1" fillId="2" borderId="0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9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10" fillId="2" borderId="3" xfId="1" applyNumberFormat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64" fontId="13" fillId="3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4" fillId="2" borderId="1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164" fontId="11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13" fillId="3" borderId="0" xfId="1" applyNumberFormat="1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5" fillId="0" borderId="0" xfId="0" applyFont="1"/>
    <xf numFmtId="164" fontId="0" fillId="0" borderId="0" xfId="0" applyNumberFormat="1"/>
    <xf numFmtId="0" fontId="10" fillId="0" borderId="6" xfId="0" applyFont="1" applyFill="1" applyBorder="1" applyAlignment="1">
      <alignment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sjett%20og%20analyse/Guri/&#216;konomiplan%202018-2021/Driftskostnader%20for%20nye%20bygg%20-%20tiltaksliste%202018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cbak\Desktop\Kopi%20av%20Driftskostnader%20for%20nye%20bygg%20-%20tiltaksliste%202018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ldend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  <row r="4">
          <cell r="D4" t="str">
            <v>RENHOLD</v>
          </cell>
        </row>
        <row r="5">
          <cell r="D5" t="str">
            <v>ENERGI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husleie"/>
      <sheetName val="Ark2"/>
      <sheetName val="Div"/>
    </sheetNames>
    <sheetDataSet>
      <sheetData sheetId="0"/>
      <sheetData sheetId="1"/>
      <sheetData sheetId="2">
        <row r="3">
          <cell r="D3" t="str">
            <v>INTERNHUSLEIE</v>
          </cell>
        </row>
        <row r="4">
          <cell r="D4" t="str">
            <v>RENHOLD</v>
          </cell>
        </row>
        <row r="5">
          <cell r="D5" t="str">
            <v>ENERGI</v>
          </cell>
        </row>
        <row r="6">
          <cell r="D6" t="str">
            <v>KPI-justering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5"/>
  <sheetViews>
    <sheetView tabSelected="1" topLeftCell="A34" workbookViewId="0">
      <selection activeCell="B265" sqref="B265"/>
    </sheetView>
  </sheetViews>
  <sheetFormatPr baseColWidth="10" defaultRowHeight="15" x14ac:dyDescent="0.25"/>
  <cols>
    <col min="1" max="1" width="6" customWidth="1"/>
    <col min="2" max="2" width="63.7109375" customWidth="1"/>
  </cols>
  <sheetData>
    <row r="1" spans="1:6" ht="18.75" x14ac:dyDescent="0.3">
      <c r="A1" s="61" t="s">
        <v>501</v>
      </c>
      <c r="B1" s="61"/>
    </row>
    <row r="3" spans="1:6" x14ac:dyDescent="0.25">
      <c r="A3" s="9" t="s">
        <v>5</v>
      </c>
      <c r="B3" s="10" t="s">
        <v>6</v>
      </c>
      <c r="C3" s="8">
        <v>2018</v>
      </c>
      <c r="D3" s="8">
        <v>2019</v>
      </c>
      <c r="E3" s="8">
        <v>2020</v>
      </c>
      <c r="F3" s="8">
        <v>2021</v>
      </c>
    </row>
    <row r="4" spans="1:6" x14ac:dyDescent="0.25">
      <c r="A4" s="3"/>
      <c r="B4" s="11"/>
      <c r="C4" s="12"/>
      <c r="D4" s="12"/>
      <c r="E4" s="12"/>
      <c r="F4" s="12"/>
    </row>
    <row r="5" spans="1:6" x14ac:dyDescent="0.25">
      <c r="A5" s="13"/>
      <c r="B5" s="14" t="s">
        <v>7</v>
      </c>
      <c r="C5" s="15"/>
      <c r="D5" s="15"/>
      <c r="E5" s="15"/>
      <c r="F5" s="5"/>
    </row>
    <row r="6" spans="1:6" x14ac:dyDescent="0.25">
      <c r="A6" s="23" t="s">
        <v>271</v>
      </c>
      <c r="B6" s="22" t="s">
        <v>8</v>
      </c>
      <c r="C6" s="19">
        <v>-2335000</v>
      </c>
      <c r="D6" s="19">
        <v>-2390000</v>
      </c>
      <c r="E6" s="19">
        <v>-2447000</v>
      </c>
      <c r="F6" s="19">
        <v>-2508000</v>
      </c>
    </row>
    <row r="7" spans="1:6" x14ac:dyDescent="0.25">
      <c r="A7" s="23" t="s">
        <v>272</v>
      </c>
      <c r="B7" s="22" t="s">
        <v>9</v>
      </c>
      <c r="C7" s="19">
        <v>-1672000</v>
      </c>
      <c r="D7" s="19">
        <v>-1657000</v>
      </c>
      <c r="E7" s="19">
        <v>-1652000</v>
      </c>
      <c r="F7" s="19">
        <v>-1655000</v>
      </c>
    </row>
    <row r="8" spans="1:6" x14ac:dyDescent="0.25">
      <c r="A8" s="23" t="s">
        <v>502</v>
      </c>
      <c r="B8" s="22" t="s">
        <v>10</v>
      </c>
      <c r="C8" s="18"/>
      <c r="D8" s="18"/>
      <c r="E8" s="18">
        <v>0</v>
      </c>
      <c r="F8" s="18">
        <v>0</v>
      </c>
    </row>
    <row r="9" spans="1:6" x14ac:dyDescent="0.25">
      <c r="A9" s="23" t="s">
        <v>503</v>
      </c>
      <c r="B9" s="22" t="s">
        <v>11</v>
      </c>
      <c r="C9" s="18">
        <v>0</v>
      </c>
      <c r="D9" s="18">
        <v>0</v>
      </c>
      <c r="E9" s="18"/>
      <c r="F9" s="18"/>
    </row>
    <row r="10" spans="1:6" ht="25.5" x14ac:dyDescent="0.25">
      <c r="A10" s="23" t="s">
        <v>273</v>
      </c>
      <c r="B10" s="22" t="s">
        <v>12</v>
      </c>
      <c r="C10" s="18">
        <v>-5000</v>
      </c>
      <c r="D10" s="18">
        <v>-5000</v>
      </c>
      <c r="E10" s="18"/>
      <c r="F10" s="18"/>
    </row>
    <row r="11" spans="1:6" ht="25.5" x14ac:dyDescent="0.25">
      <c r="A11" s="23" t="s">
        <v>274</v>
      </c>
      <c r="B11" s="22" t="s">
        <v>13</v>
      </c>
      <c r="C11" s="19">
        <v>-11311</v>
      </c>
      <c r="D11" s="19">
        <v>-11356</v>
      </c>
      <c r="E11" s="19">
        <v>-11669</v>
      </c>
      <c r="F11" s="19">
        <v>-11689</v>
      </c>
    </row>
    <row r="12" spans="1:6" x14ac:dyDescent="0.25">
      <c r="A12" s="23" t="s">
        <v>275</v>
      </c>
      <c r="B12" s="22" t="s">
        <v>14</v>
      </c>
      <c r="C12" s="19">
        <v>-120100</v>
      </c>
      <c r="D12" s="19">
        <v>-113400</v>
      </c>
      <c r="E12" s="19">
        <v>-106100</v>
      </c>
      <c r="F12" s="19">
        <v>-103100</v>
      </c>
    </row>
    <row r="13" spans="1:6" x14ac:dyDescent="0.25">
      <c r="A13" s="23" t="s">
        <v>504</v>
      </c>
      <c r="B13" s="22" t="s">
        <v>15</v>
      </c>
      <c r="C13" s="19">
        <f>91256-24</f>
        <v>91232</v>
      </c>
      <c r="D13" s="19">
        <f>105030+71</f>
        <v>105101</v>
      </c>
      <c r="E13" s="19">
        <f>122082+1391</f>
        <v>123473</v>
      </c>
      <c r="F13" s="19">
        <f>133326+4084</f>
        <v>137410</v>
      </c>
    </row>
    <row r="14" spans="1:6" x14ac:dyDescent="0.25">
      <c r="A14" s="23" t="s">
        <v>276</v>
      </c>
      <c r="B14" s="20" t="s">
        <v>16</v>
      </c>
      <c r="C14" s="21">
        <v>-10000</v>
      </c>
      <c r="D14" s="21">
        <v>-10000</v>
      </c>
      <c r="E14" s="21">
        <v>-10000</v>
      </c>
      <c r="F14" s="21">
        <v>-10000</v>
      </c>
    </row>
    <row r="15" spans="1:6" ht="22.5" x14ac:dyDescent="0.25">
      <c r="A15" s="23" t="s">
        <v>505</v>
      </c>
      <c r="B15" s="22" t="s">
        <v>17</v>
      </c>
      <c r="C15" s="19">
        <f>225266-65</f>
        <v>225201</v>
      </c>
      <c r="D15" s="19">
        <f>251805+101</f>
        <v>251906</v>
      </c>
      <c r="E15" s="19">
        <f>266839+2808</f>
        <v>269647</v>
      </c>
      <c r="F15" s="19">
        <f>273769+8770</f>
        <v>282539</v>
      </c>
    </row>
    <row r="16" spans="1:6" x14ac:dyDescent="0.25">
      <c r="A16" s="23" t="s">
        <v>277</v>
      </c>
      <c r="B16" s="22" t="s">
        <v>18</v>
      </c>
      <c r="C16" s="18">
        <v>-14443</v>
      </c>
      <c r="D16" s="18">
        <v>-16681</v>
      </c>
      <c r="E16" s="18">
        <v>-20732</v>
      </c>
      <c r="F16" s="18">
        <v>-24250</v>
      </c>
    </row>
    <row r="17" spans="1:6" x14ac:dyDescent="0.25">
      <c r="A17" s="23" t="s">
        <v>278</v>
      </c>
      <c r="B17" s="22" t="s">
        <v>19</v>
      </c>
      <c r="C17" s="18">
        <v>-2200</v>
      </c>
      <c r="D17" s="18">
        <v>-5000</v>
      </c>
      <c r="E17" s="18">
        <v>-5000</v>
      </c>
      <c r="F17" s="18">
        <v>-5000</v>
      </c>
    </row>
    <row r="18" spans="1:6" x14ac:dyDescent="0.25">
      <c r="A18" s="23" t="s">
        <v>279</v>
      </c>
      <c r="B18" s="22" t="s">
        <v>20</v>
      </c>
      <c r="C18" s="18">
        <v>-18189</v>
      </c>
      <c r="D18" s="18">
        <v>-21031</v>
      </c>
      <c r="E18" s="18">
        <v>-25640</v>
      </c>
      <c r="F18" s="18">
        <v>-29615</v>
      </c>
    </row>
    <row r="19" spans="1:6" x14ac:dyDescent="0.25">
      <c r="A19" s="23" t="s">
        <v>280</v>
      </c>
      <c r="B19" s="22" t="s">
        <v>21</v>
      </c>
      <c r="C19" s="18">
        <v>18189</v>
      </c>
      <c r="D19" s="18">
        <v>21031</v>
      </c>
      <c r="E19" s="18">
        <v>25640</v>
      </c>
      <c r="F19" s="18">
        <v>29615</v>
      </c>
    </row>
    <row r="20" spans="1:6" x14ac:dyDescent="0.25">
      <c r="A20" s="23" t="s">
        <v>281</v>
      </c>
      <c r="B20" s="22" t="s">
        <v>22</v>
      </c>
      <c r="C20" s="18">
        <v>-11671</v>
      </c>
      <c r="D20" s="18">
        <v>-11919</v>
      </c>
      <c r="E20" s="18">
        <v>-12707</v>
      </c>
      <c r="F20" s="18">
        <v>-13173</v>
      </c>
    </row>
    <row r="21" spans="1:6" x14ac:dyDescent="0.25">
      <c r="A21" s="23" t="s">
        <v>282</v>
      </c>
      <c r="B21" s="22" t="s">
        <v>23</v>
      </c>
      <c r="C21" s="18">
        <v>-97655</v>
      </c>
      <c r="D21" s="18">
        <v>-107421</v>
      </c>
      <c r="E21" s="18">
        <v>-112303</v>
      </c>
      <c r="F21" s="19">
        <v>-117186</v>
      </c>
    </row>
    <row r="22" spans="1:6" x14ac:dyDescent="0.25">
      <c r="A22" s="23" t="s">
        <v>283</v>
      </c>
      <c r="B22" s="22" t="s">
        <v>24</v>
      </c>
      <c r="C22" s="19">
        <v>-1785</v>
      </c>
      <c r="D22" s="19">
        <v>-1785</v>
      </c>
      <c r="E22" s="19">
        <v>-1785</v>
      </c>
      <c r="F22" s="19">
        <v>-1785</v>
      </c>
    </row>
    <row r="23" spans="1:6" x14ac:dyDescent="0.25">
      <c r="A23" s="23" t="s">
        <v>284</v>
      </c>
      <c r="B23" s="22" t="s">
        <v>25</v>
      </c>
      <c r="C23" s="19">
        <v>-1000</v>
      </c>
      <c r="D23" s="19">
        <v>-1000</v>
      </c>
      <c r="E23" s="19">
        <v>-1000</v>
      </c>
      <c r="F23" s="19">
        <v>-1000</v>
      </c>
    </row>
    <row r="24" spans="1:6" ht="25.5" x14ac:dyDescent="0.25">
      <c r="A24" s="23" t="s">
        <v>285</v>
      </c>
      <c r="B24" s="22" t="s">
        <v>26</v>
      </c>
      <c r="C24" s="18"/>
      <c r="D24" s="18">
        <v>-17700</v>
      </c>
      <c r="E24" s="18">
        <v>-2300</v>
      </c>
      <c r="F24" s="18"/>
    </row>
    <row r="25" spans="1:6" x14ac:dyDescent="0.25">
      <c r="A25" s="23" t="s">
        <v>286</v>
      </c>
      <c r="B25" s="22" t="s">
        <v>27</v>
      </c>
      <c r="C25" s="18">
        <v>-15000</v>
      </c>
      <c r="D25" s="18">
        <v>-25000</v>
      </c>
      <c r="E25" s="18">
        <v>-5000</v>
      </c>
      <c r="F25" s="18"/>
    </row>
    <row r="26" spans="1:6" x14ac:dyDescent="0.25">
      <c r="A26" s="23" t="s">
        <v>287</v>
      </c>
      <c r="B26" s="22" t="s">
        <v>28</v>
      </c>
      <c r="C26" s="18">
        <v>-4035</v>
      </c>
      <c r="D26" s="18">
        <v>-4076</v>
      </c>
      <c r="E26" s="18">
        <v>-4261</v>
      </c>
      <c r="F26" s="18">
        <v>-4368</v>
      </c>
    </row>
    <row r="27" spans="1:6" x14ac:dyDescent="0.25">
      <c r="A27" s="23" t="s">
        <v>288</v>
      </c>
      <c r="B27" s="22" t="s">
        <v>29</v>
      </c>
      <c r="C27" s="18">
        <v>-1100</v>
      </c>
      <c r="D27" s="18">
        <v>-1100</v>
      </c>
      <c r="E27" s="18">
        <v>-1100</v>
      </c>
      <c r="F27" s="18">
        <v>-1100</v>
      </c>
    </row>
    <row r="28" spans="1:6" ht="22.5" x14ac:dyDescent="0.25">
      <c r="A28" s="23" t="s">
        <v>506</v>
      </c>
      <c r="B28" s="22" t="s">
        <v>30</v>
      </c>
      <c r="C28" s="19">
        <f>91067+3989</f>
        <v>95056</v>
      </c>
      <c r="D28" s="19">
        <f>51496+4428</f>
        <v>55924</v>
      </c>
      <c r="E28" s="19">
        <f>125002-109599</f>
        <v>15403</v>
      </c>
      <c r="F28" s="19">
        <f>147678-118254</f>
        <v>29424</v>
      </c>
    </row>
    <row r="29" spans="1:6" x14ac:dyDescent="0.25">
      <c r="A29" s="23" t="s">
        <v>289</v>
      </c>
      <c r="B29" s="22" t="s">
        <v>31</v>
      </c>
      <c r="C29" s="18">
        <v>69000</v>
      </c>
      <c r="D29" s="18">
        <v>71000</v>
      </c>
      <c r="E29" s="18">
        <v>74000</v>
      </c>
      <c r="F29" s="18">
        <v>77000</v>
      </c>
    </row>
    <row r="30" spans="1:6" x14ac:dyDescent="0.25">
      <c r="A30" s="23" t="s">
        <v>290</v>
      </c>
      <c r="B30" s="22" t="s">
        <v>32</v>
      </c>
      <c r="C30" s="18">
        <v>-69000</v>
      </c>
      <c r="D30" s="18">
        <v>-71000</v>
      </c>
      <c r="E30" s="18">
        <v>-74000</v>
      </c>
      <c r="F30" s="18">
        <v>-77000</v>
      </c>
    </row>
    <row r="31" spans="1:6" x14ac:dyDescent="0.25">
      <c r="A31" s="23" t="s">
        <v>291</v>
      </c>
      <c r="B31" s="22" t="s">
        <v>33</v>
      </c>
      <c r="C31" s="18">
        <v>-14871</v>
      </c>
      <c r="D31" s="18">
        <v>-17072</v>
      </c>
      <c r="E31" s="18">
        <v>-18326</v>
      </c>
      <c r="F31" s="18">
        <v>-19434</v>
      </c>
    </row>
    <row r="32" spans="1:6" x14ac:dyDescent="0.25">
      <c r="A32" s="23" t="s">
        <v>292</v>
      </c>
      <c r="B32" s="22" t="s">
        <v>34</v>
      </c>
      <c r="C32" s="18">
        <v>-30471</v>
      </c>
      <c r="D32" s="18">
        <v>-32841</v>
      </c>
      <c r="E32" s="18">
        <v>-34472</v>
      </c>
      <c r="F32" s="18">
        <v>-36269</v>
      </c>
    </row>
    <row r="33" spans="1:11" x14ac:dyDescent="0.25">
      <c r="A33" s="23" t="s">
        <v>293</v>
      </c>
      <c r="B33" s="22" t="s">
        <v>35</v>
      </c>
      <c r="C33" s="18">
        <v>-519</v>
      </c>
      <c r="D33" s="18">
        <v>-351</v>
      </c>
      <c r="E33" s="18">
        <v>-29</v>
      </c>
      <c r="F33" s="18">
        <v>-379</v>
      </c>
    </row>
    <row r="34" spans="1:11" x14ac:dyDescent="0.25">
      <c r="A34" s="23" t="s">
        <v>294</v>
      </c>
      <c r="B34" s="22" t="s">
        <v>36</v>
      </c>
      <c r="C34" s="19">
        <v>-122353</v>
      </c>
      <c r="D34" s="19">
        <v>-145402</v>
      </c>
      <c r="E34" s="19">
        <v>-156657</v>
      </c>
      <c r="F34" s="19">
        <v>-166026</v>
      </c>
    </row>
    <row r="35" spans="1:11" x14ac:dyDescent="0.25">
      <c r="A35" s="23" t="s">
        <v>295</v>
      </c>
      <c r="B35" s="22" t="s">
        <v>37</v>
      </c>
      <c r="C35" s="19">
        <v>-135328</v>
      </c>
      <c r="D35" s="19">
        <v>-159822</v>
      </c>
      <c r="E35" s="19">
        <v>-172275</v>
      </c>
      <c r="F35" s="19">
        <v>-181195</v>
      </c>
    </row>
    <row r="36" spans="1:11" x14ac:dyDescent="0.25">
      <c r="A36" s="23" t="s">
        <v>296</v>
      </c>
      <c r="B36" s="22" t="s">
        <v>4</v>
      </c>
      <c r="C36" s="19">
        <v>-40000</v>
      </c>
      <c r="D36" s="19"/>
      <c r="E36" s="19"/>
      <c r="F36" s="19"/>
    </row>
    <row r="37" spans="1:11" x14ac:dyDescent="0.25">
      <c r="A37" s="25"/>
      <c r="B37" s="20"/>
      <c r="C37" s="21"/>
      <c r="D37" s="21"/>
      <c r="E37" s="21"/>
      <c r="F37" s="21"/>
      <c r="H37" s="62"/>
      <c r="I37" s="62"/>
      <c r="J37" s="62"/>
      <c r="K37" s="62"/>
    </row>
    <row r="38" spans="1:11" x14ac:dyDescent="0.25">
      <c r="A38" s="6"/>
      <c r="B38" s="1" t="s">
        <v>38</v>
      </c>
      <c r="C38" s="7">
        <f>SUM(C6:C36)</f>
        <v>-4234353</v>
      </c>
      <c r="D38" s="7">
        <f t="shared" ref="D38:F38" si="0">SUM(D6:D36)</f>
        <v>-4320995</v>
      </c>
      <c r="E38" s="7">
        <f t="shared" si="0"/>
        <v>-4366193</v>
      </c>
      <c r="F38" s="7">
        <f t="shared" si="0"/>
        <v>-4409581</v>
      </c>
    </row>
    <row r="39" spans="1:11" x14ac:dyDescent="0.25">
      <c r="A39" s="26"/>
      <c r="B39" s="1" t="s">
        <v>39</v>
      </c>
      <c r="C39" s="7">
        <v>4076486</v>
      </c>
      <c r="D39" s="7">
        <v>4076486</v>
      </c>
      <c r="E39" s="7">
        <v>4076486</v>
      </c>
      <c r="F39" s="7">
        <v>4076486</v>
      </c>
    </row>
    <row r="40" spans="1:11" x14ac:dyDescent="0.25">
      <c r="A40" s="6" t="s">
        <v>40</v>
      </c>
      <c r="B40" s="1" t="s">
        <v>41</v>
      </c>
      <c r="C40" s="7">
        <f>C38+C39</f>
        <v>-157867</v>
      </c>
      <c r="D40" s="7">
        <f t="shared" ref="D40:F40" si="1">D38+D39</f>
        <v>-244509</v>
      </c>
      <c r="E40" s="7">
        <f t="shared" si="1"/>
        <v>-289707</v>
      </c>
      <c r="F40" s="7">
        <f t="shared" si="1"/>
        <v>-333095</v>
      </c>
    </row>
    <row r="41" spans="1:11" x14ac:dyDescent="0.25">
      <c r="A41" s="27"/>
      <c r="B41" s="3"/>
      <c r="C41" s="4"/>
      <c r="D41" s="4"/>
      <c r="E41" s="4"/>
      <c r="F41" s="4"/>
    </row>
    <row r="42" spans="1:11" x14ac:dyDescent="0.25">
      <c r="A42" s="28"/>
      <c r="B42" s="29" t="s">
        <v>42</v>
      </c>
      <c r="C42" s="30"/>
      <c r="D42" s="30"/>
      <c r="E42" s="30"/>
      <c r="F42" s="30"/>
    </row>
    <row r="43" spans="1:11" x14ac:dyDescent="0.25">
      <c r="A43" s="13"/>
      <c r="B43" s="31" t="s">
        <v>43</v>
      </c>
      <c r="C43" s="5"/>
      <c r="D43" s="5"/>
      <c r="E43" s="5"/>
      <c r="F43" s="5"/>
    </row>
    <row r="44" spans="1:11" x14ac:dyDescent="0.25">
      <c r="A44" s="23" t="s">
        <v>297</v>
      </c>
      <c r="B44" s="22" t="s">
        <v>44</v>
      </c>
      <c r="C44" s="19">
        <v>1166</v>
      </c>
      <c r="D44" s="19">
        <v>10996</v>
      </c>
      <c r="E44" s="19">
        <v>18674</v>
      </c>
      <c r="F44" s="19">
        <v>26644</v>
      </c>
    </row>
    <row r="45" spans="1:11" x14ac:dyDescent="0.25">
      <c r="A45" s="23" t="s">
        <v>298</v>
      </c>
      <c r="B45" s="22" t="s">
        <v>45</v>
      </c>
      <c r="C45" s="19">
        <v>216</v>
      </c>
      <c r="D45" s="19">
        <v>2072</v>
      </c>
      <c r="E45" s="19">
        <v>3522</v>
      </c>
      <c r="F45" s="19">
        <v>5028</v>
      </c>
    </row>
    <row r="46" spans="1:11" x14ac:dyDescent="0.25">
      <c r="A46" s="23" t="s">
        <v>299</v>
      </c>
      <c r="B46" s="22" t="s">
        <v>46</v>
      </c>
      <c r="C46" s="19">
        <v>27</v>
      </c>
      <c r="D46" s="19">
        <v>261</v>
      </c>
      <c r="E46" s="19">
        <v>444</v>
      </c>
      <c r="F46" s="19">
        <v>633</v>
      </c>
    </row>
    <row r="47" spans="1:11" x14ac:dyDescent="0.25">
      <c r="A47" s="23" t="s">
        <v>300</v>
      </c>
      <c r="B47" s="22" t="s">
        <v>47</v>
      </c>
      <c r="C47" s="19">
        <v>750</v>
      </c>
      <c r="D47" s="19">
        <v>762</v>
      </c>
      <c r="E47" s="19"/>
      <c r="F47" s="19">
        <v>0</v>
      </c>
    </row>
    <row r="48" spans="1:11" x14ac:dyDescent="0.25">
      <c r="A48" s="23" t="s">
        <v>301</v>
      </c>
      <c r="B48" s="22" t="s">
        <v>48</v>
      </c>
      <c r="C48" s="19">
        <v>560</v>
      </c>
      <c r="D48" s="19">
        <v>1344</v>
      </c>
      <c r="E48" s="19">
        <v>784</v>
      </c>
      <c r="F48" s="19">
        <v>0</v>
      </c>
    </row>
    <row r="49" spans="1:6" x14ac:dyDescent="0.25">
      <c r="A49" s="23" t="s">
        <v>302</v>
      </c>
      <c r="B49" s="22" t="s">
        <v>49</v>
      </c>
      <c r="C49" s="19">
        <v>420</v>
      </c>
      <c r="D49" s="19">
        <v>0</v>
      </c>
      <c r="E49" s="19"/>
      <c r="F49" s="19">
        <v>0</v>
      </c>
    </row>
    <row r="50" spans="1:6" x14ac:dyDescent="0.25">
      <c r="A50" s="23" t="s">
        <v>303</v>
      </c>
      <c r="B50" s="22" t="s">
        <v>50</v>
      </c>
      <c r="C50" s="19">
        <v>4000</v>
      </c>
      <c r="D50" s="19">
        <v>4000</v>
      </c>
      <c r="E50" s="19">
        <v>4000</v>
      </c>
      <c r="F50" s="19">
        <v>4000</v>
      </c>
    </row>
    <row r="51" spans="1:6" x14ac:dyDescent="0.25">
      <c r="A51" s="23" t="s">
        <v>304</v>
      </c>
      <c r="B51" s="22" t="s">
        <v>51</v>
      </c>
      <c r="C51" s="19"/>
      <c r="D51" s="19">
        <v>-2410</v>
      </c>
      <c r="E51" s="19">
        <v>-7410</v>
      </c>
      <c r="F51" s="19">
        <v>-7410</v>
      </c>
    </row>
    <row r="52" spans="1:6" x14ac:dyDescent="0.25">
      <c r="A52" s="23" t="s">
        <v>305</v>
      </c>
      <c r="B52" s="22" t="s">
        <v>52</v>
      </c>
      <c r="C52" s="19"/>
      <c r="D52" s="19">
        <v>-2600</v>
      </c>
      <c r="E52" s="19">
        <v>-2600</v>
      </c>
      <c r="F52" s="19">
        <v>-2600</v>
      </c>
    </row>
    <row r="53" spans="1:6" x14ac:dyDescent="0.25">
      <c r="A53" s="23" t="s">
        <v>306</v>
      </c>
      <c r="B53" s="22" t="s">
        <v>53</v>
      </c>
      <c r="C53" s="19">
        <v>750</v>
      </c>
      <c r="D53" s="19">
        <v>750</v>
      </c>
      <c r="E53" s="19"/>
      <c r="F53" s="19"/>
    </row>
    <row r="54" spans="1:6" x14ac:dyDescent="0.25">
      <c r="A54" s="23" t="s">
        <v>307</v>
      </c>
      <c r="B54" s="22" t="s">
        <v>54</v>
      </c>
      <c r="C54" s="19">
        <v>820</v>
      </c>
      <c r="D54" s="19">
        <v>820</v>
      </c>
      <c r="E54" s="19">
        <v>820</v>
      </c>
      <c r="F54" s="19">
        <v>820</v>
      </c>
    </row>
    <row r="55" spans="1:6" x14ac:dyDescent="0.25">
      <c r="A55" s="23" t="s">
        <v>308</v>
      </c>
      <c r="B55" s="22" t="s">
        <v>55</v>
      </c>
      <c r="C55" s="19"/>
      <c r="D55" s="19">
        <v>116</v>
      </c>
      <c r="E55" s="19">
        <v>100</v>
      </c>
      <c r="F55" s="19"/>
    </row>
    <row r="56" spans="1:6" x14ac:dyDescent="0.25">
      <c r="A56" s="23" t="s">
        <v>309</v>
      </c>
      <c r="B56" s="22" t="s">
        <v>56</v>
      </c>
      <c r="C56" s="19"/>
      <c r="D56" s="19"/>
      <c r="E56" s="19">
        <v>3000</v>
      </c>
      <c r="F56" s="19">
        <v>1500</v>
      </c>
    </row>
    <row r="57" spans="1:6" x14ac:dyDescent="0.25">
      <c r="A57" s="23" t="s">
        <v>57</v>
      </c>
      <c r="B57" s="22" t="s">
        <v>58</v>
      </c>
      <c r="C57" s="19">
        <v>254</v>
      </c>
      <c r="D57" s="19">
        <v>254</v>
      </c>
      <c r="E57" s="19">
        <v>254</v>
      </c>
      <c r="F57" s="19">
        <v>254</v>
      </c>
    </row>
    <row r="58" spans="1:6" x14ac:dyDescent="0.25">
      <c r="A58" s="24" t="s">
        <v>59</v>
      </c>
      <c r="B58" s="22" t="s">
        <v>60</v>
      </c>
      <c r="C58" s="32">
        <v>2042</v>
      </c>
      <c r="D58" s="32">
        <v>21779</v>
      </c>
      <c r="E58" s="32">
        <v>30219</v>
      </c>
      <c r="F58" s="32">
        <v>30219</v>
      </c>
    </row>
    <row r="59" spans="1:6" x14ac:dyDescent="0.25">
      <c r="A59" s="24" t="s">
        <v>61</v>
      </c>
      <c r="B59" s="22" t="s">
        <v>60</v>
      </c>
      <c r="C59" s="32">
        <v>0</v>
      </c>
      <c r="D59" s="32">
        <v>0</v>
      </c>
      <c r="E59" s="32">
        <v>12353</v>
      </c>
      <c r="F59" s="32">
        <v>27215</v>
      </c>
    </row>
    <row r="60" spans="1:6" x14ac:dyDescent="0.25">
      <c r="A60" s="23"/>
      <c r="B60" s="33" t="s">
        <v>62</v>
      </c>
      <c r="C60" s="18"/>
      <c r="D60" s="18"/>
      <c r="E60" s="18"/>
      <c r="F60" s="18"/>
    </row>
    <row r="61" spans="1:6" x14ac:dyDescent="0.25">
      <c r="A61" s="23" t="s">
        <v>63</v>
      </c>
      <c r="B61" s="22" t="s">
        <v>64</v>
      </c>
      <c r="C61" s="18">
        <v>1118.568</v>
      </c>
      <c r="D61" s="18">
        <v>1148.7693359999998</v>
      </c>
      <c r="E61" s="18">
        <v>1179.7861080719997</v>
      </c>
      <c r="F61" s="18">
        <v>1211.6403329899435</v>
      </c>
    </row>
    <row r="62" spans="1:6" x14ac:dyDescent="0.25">
      <c r="A62" s="16" t="s">
        <v>65</v>
      </c>
      <c r="B62" s="17" t="s">
        <v>66</v>
      </c>
      <c r="C62" s="18">
        <v>-1118.568</v>
      </c>
      <c r="D62" s="18">
        <v>-1148.7693359999998</v>
      </c>
      <c r="E62" s="18">
        <v>-1179.7861080719997</v>
      </c>
      <c r="F62" s="18">
        <v>-1211.6403329899435</v>
      </c>
    </row>
    <row r="63" spans="1:6" x14ac:dyDescent="0.25">
      <c r="A63" s="6" t="s">
        <v>67</v>
      </c>
      <c r="B63" s="1" t="s">
        <v>68</v>
      </c>
      <c r="C63" s="34">
        <f>SUM(C44:C62)</f>
        <v>11005</v>
      </c>
      <c r="D63" s="34">
        <f t="shared" ref="D63:F63" si="2">SUM(D44:D62)</f>
        <v>38144</v>
      </c>
      <c r="E63" s="34">
        <f t="shared" si="2"/>
        <v>64160</v>
      </c>
      <c r="F63" s="34">
        <f t="shared" si="2"/>
        <v>86303</v>
      </c>
    </row>
    <row r="64" spans="1:6" x14ac:dyDescent="0.25">
      <c r="A64" s="27"/>
      <c r="B64" s="3"/>
      <c r="C64" s="35"/>
      <c r="D64" s="35"/>
      <c r="E64" s="35"/>
      <c r="F64" s="35"/>
    </row>
    <row r="65" spans="1:6" x14ac:dyDescent="0.25">
      <c r="A65" s="28"/>
      <c r="B65" s="29" t="s">
        <v>69</v>
      </c>
      <c r="C65" s="36"/>
      <c r="D65" s="36"/>
      <c r="E65" s="36"/>
      <c r="F65" s="36"/>
    </row>
    <row r="66" spans="1:6" x14ac:dyDescent="0.25">
      <c r="A66" s="13"/>
      <c r="B66" s="14" t="s">
        <v>70</v>
      </c>
      <c r="C66" s="37"/>
      <c r="D66" s="37"/>
      <c r="E66" s="37"/>
      <c r="F66" s="37"/>
    </row>
    <row r="67" spans="1:6" x14ac:dyDescent="0.25">
      <c r="A67" s="23" t="s">
        <v>310</v>
      </c>
      <c r="B67" s="38" t="s">
        <v>71</v>
      </c>
      <c r="C67" s="39">
        <v>2700</v>
      </c>
      <c r="D67" s="39">
        <v>6400</v>
      </c>
      <c r="E67" s="39">
        <v>6400</v>
      </c>
      <c r="F67" s="39">
        <v>6400</v>
      </c>
    </row>
    <row r="68" spans="1:6" x14ac:dyDescent="0.25">
      <c r="A68" s="23" t="s">
        <v>311</v>
      </c>
      <c r="B68" s="38" t="s">
        <v>72</v>
      </c>
      <c r="C68" s="39"/>
      <c r="D68" s="39">
        <v>-700</v>
      </c>
      <c r="E68" s="39">
        <v>-1600</v>
      </c>
      <c r="F68" s="39">
        <v>-1600</v>
      </c>
    </row>
    <row r="69" spans="1:6" x14ac:dyDescent="0.25">
      <c r="A69" s="23" t="s">
        <v>312</v>
      </c>
      <c r="B69" s="38" t="s">
        <v>73</v>
      </c>
      <c r="C69" s="39"/>
      <c r="D69" s="39"/>
      <c r="E69" s="39">
        <v>-1800</v>
      </c>
      <c r="F69" s="39">
        <v>-4200</v>
      </c>
    </row>
    <row r="70" spans="1:6" x14ac:dyDescent="0.25">
      <c r="A70" s="23" t="s">
        <v>313</v>
      </c>
      <c r="B70" s="38" t="s">
        <v>74</v>
      </c>
      <c r="C70" s="39"/>
      <c r="D70" s="39"/>
      <c r="E70" s="39"/>
      <c r="F70" s="39">
        <v>-800</v>
      </c>
    </row>
    <row r="71" spans="1:6" x14ac:dyDescent="0.25">
      <c r="A71" s="23" t="s">
        <v>314</v>
      </c>
      <c r="B71" s="38" t="s">
        <v>75</v>
      </c>
      <c r="C71" s="39">
        <v>2170</v>
      </c>
      <c r="D71" s="39"/>
      <c r="E71" s="39"/>
      <c r="F71" s="39"/>
    </row>
    <row r="72" spans="1:6" x14ac:dyDescent="0.25">
      <c r="A72" s="23" t="s">
        <v>315</v>
      </c>
      <c r="B72" s="38" t="s">
        <v>76</v>
      </c>
      <c r="C72" s="39">
        <v>10000</v>
      </c>
      <c r="D72" s="39">
        <v>24000</v>
      </c>
      <c r="E72" s="39">
        <v>34000</v>
      </c>
      <c r="F72" s="39">
        <v>48000</v>
      </c>
    </row>
    <row r="73" spans="1:6" x14ac:dyDescent="0.25">
      <c r="A73" s="23" t="s">
        <v>316</v>
      </c>
      <c r="B73" s="38" t="s">
        <v>77</v>
      </c>
      <c r="C73" s="40">
        <v>-4500</v>
      </c>
      <c r="D73" s="40">
        <v>-4550</v>
      </c>
      <c r="E73" s="40">
        <v>-4510</v>
      </c>
      <c r="F73" s="40">
        <v>-4470</v>
      </c>
    </row>
    <row r="74" spans="1:6" x14ac:dyDescent="0.25">
      <c r="A74" s="23" t="s">
        <v>317</v>
      </c>
      <c r="B74" s="38" t="s">
        <v>51</v>
      </c>
      <c r="C74" s="40"/>
      <c r="D74" s="40">
        <v>-4000</v>
      </c>
      <c r="E74" s="40">
        <v>-8590</v>
      </c>
      <c r="F74" s="40">
        <v>-8590</v>
      </c>
    </row>
    <row r="75" spans="1:6" x14ac:dyDescent="0.25">
      <c r="A75" s="23" t="s">
        <v>318</v>
      </c>
      <c r="B75" s="38" t="s">
        <v>52</v>
      </c>
      <c r="C75" s="40"/>
      <c r="D75" s="40">
        <v>-600</v>
      </c>
      <c r="E75" s="40">
        <v>-600</v>
      </c>
      <c r="F75" s="40">
        <v>-600</v>
      </c>
    </row>
    <row r="76" spans="1:6" x14ac:dyDescent="0.25">
      <c r="A76" s="23" t="s">
        <v>319</v>
      </c>
      <c r="B76" s="41" t="s">
        <v>78</v>
      </c>
      <c r="C76" s="40"/>
      <c r="D76" s="40">
        <v>-200</v>
      </c>
      <c r="E76" s="40">
        <v>-200</v>
      </c>
      <c r="F76" s="40">
        <v>-200</v>
      </c>
    </row>
    <row r="77" spans="1:6" x14ac:dyDescent="0.25">
      <c r="A77" s="23" t="s">
        <v>320</v>
      </c>
      <c r="B77" s="38" t="s">
        <v>79</v>
      </c>
      <c r="C77" s="40">
        <v>-1000</v>
      </c>
      <c r="D77" s="40">
        <v>-2000</v>
      </c>
      <c r="E77" s="40">
        <v>-2000</v>
      </c>
      <c r="F77" s="40">
        <v>-2000</v>
      </c>
    </row>
    <row r="78" spans="1:6" x14ac:dyDescent="0.25">
      <c r="A78" s="23" t="s">
        <v>321</v>
      </c>
      <c r="B78" s="38" t="s">
        <v>80</v>
      </c>
      <c r="C78" s="58">
        <v>7650</v>
      </c>
      <c r="D78" s="58">
        <v>7650</v>
      </c>
      <c r="E78" s="58">
        <v>5970</v>
      </c>
      <c r="F78" s="58">
        <v>3610</v>
      </c>
    </row>
    <row r="79" spans="1:6" x14ac:dyDescent="0.25">
      <c r="A79" s="23" t="s">
        <v>322</v>
      </c>
      <c r="B79" s="38" t="s">
        <v>81</v>
      </c>
      <c r="C79" s="40">
        <v>500</v>
      </c>
      <c r="D79" s="40">
        <v>500</v>
      </c>
      <c r="E79" s="40">
        <v>500</v>
      </c>
      <c r="F79" s="40">
        <v>500</v>
      </c>
    </row>
    <row r="80" spans="1:6" x14ac:dyDescent="0.25">
      <c r="A80" s="23" t="s">
        <v>323</v>
      </c>
      <c r="B80" s="42" t="s">
        <v>82</v>
      </c>
      <c r="C80" s="40">
        <v>3559</v>
      </c>
      <c r="D80" s="40">
        <v>3559</v>
      </c>
      <c r="E80" s="40">
        <v>3559</v>
      </c>
      <c r="F80" s="40">
        <v>3559</v>
      </c>
    </row>
    <row r="81" spans="1:6" x14ac:dyDescent="0.25">
      <c r="A81" s="23" t="s">
        <v>324</v>
      </c>
      <c r="B81" s="59" t="s">
        <v>50</v>
      </c>
      <c r="C81" s="40">
        <v>1300</v>
      </c>
      <c r="D81" s="40">
        <v>1300</v>
      </c>
      <c r="E81" s="40">
        <v>1300</v>
      </c>
      <c r="F81" s="40">
        <v>1300</v>
      </c>
    </row>
    <row r="82" spans="1:6" x14ac:dyDescent="0.25">
      <c r="A82" s="23" t="s">
        <v>325</v>
      </c>
      <c r="B82" s="59" t="s">
        <v>83</v>
      </c>
      <c r="C82" s="40">
        <v>100</v>
      </c>
      <c r="D82" s="40">
        <v>100</v>
      </c>
      <c r="E82" s="40">
        <v>100</v>
      </c>
      <c r="F82" s="40">
        <v>100</v>
      </c>
    </row>
    <row r="83" spans="1:6" x14ac:dyDescent="0.25">
      <c r="A83" s="23"/>
      <c r="B83" s="33" t="s">
        <v>84</v>
      </c>
      <c r="C83" s="40"/>
      <c r="D83" s="40"/>
      <c r="E83" s="40"/>
      <c r="F83" s="40"/>
    </row>
    <row r="84" spans="1:6" x14ac:dyDescent="0.25">
      <c r="A84" s="23" t="s">
        <v>326</v>
      </c>
      <c r="B84" s="43" t="s">
        <v>85</v>
      </c>
      <c r="C84" s="40">
        <v>-444</v>
      </c>
      <c r="D84" s="40">
        <v>-444</v>
      </c>
      <c r="E84" s="40">
        <v>-444</v>
      </c>
      <c r="F84" s="40">
        <v>-444</v>
      </c>
    </row>
    <row r="85" spans="1:6" x14ac:dyDescent="0.25">
      <c r="A85" s="23" t="s">
        <v>327</v>
      </c>
      <c r="B85" s="43" t="s">
        <v>86</v>
      </c>
      <c r="C85" s="40">
        <v>2540</v>
      </c>
      <c r="D85" s="40">
        <v>2540</v>
      </c>
      <c r="E85" s="40">
        <v>2540</v>
      </c>
      <c r="F85" s="40">
        <v>2540</v>
      </c>
    </row>
    <row r="86" spans="1:6" x14ac:dyDescent="0.25">
      <c r="A86" s="23" t="s">
        <v>328</v>
      </c>
      <c r="B86" s="42" t="s">
        <v>87</v>
      </c>
      <c r="C86" s="39">
        <v>1088</v>
      </c>
      <c r="D86" s="39">
        <v>2174</v>
      </c>
      <c r="E86" s="39">
        <v>2174</v>
      </c>
      <c r="F86" s="39">
        <v>2174</v>
      </c>
    </row>
    <row r="87" spans="1:6" x14ac:dyDescent="0.25">
      <c r="A87" s="6" t="s">
        <v>67</v>
      </c>
      <c r="B87" s="1" t="s">
        <v>88</v>
      </c>
      <c r="C87" s="34">
        <f>SUM(C67:C86)</f>
        <v>25663</v>
      </c>
      <c r="D87" s="34">
        <f t="shared" ref="D87:F87" si="3">SUM(D67:D86)</f>
        <v>35729</v>
      </c>
      <c r="E87" s="34">
        <f t="shared" si="3"/>
        <v>36799</v>
      </c>
      <c r="F87" s="34">
        <f t="shared" si="3"/>
        <v>45279</v>
      </c>
    </row>
    <row r="88" spans="1:6" x14ac:dyDescent="0.25">
      <c r="A88" s="27"/>
      <c r="B88" s="3"/>
      <c r="C88" s="35"/>
      <c r="D88" s="35"/>
      <c r="E88" s="35"/>
      <c r="F88" s="35"/>
    </row>
    <row r="89" spans="1:6" x14ac:dyDescent="0.25">
      <c r="A89" s="28"/>
      <c r="B89" s="29" t="s">
        <v>0</v>
      </c>
      <c r="C89" s="36"/>
      <c r="D89" s="36"/>
      <c r="E89" s="36"/>
      <c r="F89" s="36"/>
    </row>
    <row r="90" spans="1:6" x14ac:dyDescent="0.25">
      <c r="A90" s="13"/>
      <c r="B90" s="14" t="s">
        <v>89</v>
      </c>
      <c r="C90" s="37"/>
      <c r="D90" s="37"/>
      <c r="E90" s="37"/>
      <c r="F90" s="37"/>
    </row>
    <row r="91" spans="1:6" x14ac:dyDescent="0.25">
      <c r="A91" s="23" t="s">
        <v>329</v>
      </c>
      <c r="B91" s="44" t="s">
        <v>90</v>
      </c>
      <c r="C91" s="39">
        <v>-384</v>
      </c>
      <c r="D91" s="39">
        <v>-1156</v>
      </c>
      <c r="E91" s="39">
        <v>-1928</v>
      </c>
      <c r="F91" s="39">
        <v>-2700</v>
      </c>
    </row>
    <row r="92" spans="1:6" x14ac:dyDescent="0.25">
      <c r="A92" s="23" t="s">
        <v>330</v>
      </c>
      <c r="B92" s="44" t="s">
        <v>51</v>
      </c>
      <c r="C92" s="39"/>
      <c r="D92" s="39">
        <v>-5070</v>
      </c>
      <c r="E92" s="39">
        <v>-10150</v>
      </c>
      <c r="F92" s="39">
        <v>-10150</v>
      </c>
    </row>
    <row r="93" spans="1:6" x14ac:dyDescent="0.25">
      <c r="A93" s="23" t="s">
        <v>331</v>
      </c>
      <c r="B93" s="44" t="s">
        <v>52</v>
      </c>
      <c r="C93" s="39"/>
      <c r="D93" s="39">
        <v>-2000</v>
      </c>
      <c r="E93" s="39">
        <v>-4000</v>
      </c>
      <c r="F93" s="39">
        <v>-4000</v>
      </c>
    </row>
    <row r="94" spans="1:6" x14ac:dyDescent="0.25">
      <c r="A94" s="23" t="s">
        <v>332</v>
      </c>
      <c r="B94" s="44" t="s">
        <v>91</v>
      </c>
      <c r="C94" s="39">
        <v>10000</v>
      </c>
      <c r="D94" s="39">
        <v>10000</v>
      </c>
      <c r="E94" s="39">
        <v>10000</v>
      </c>
      <c r="F94" s="39">
        <v>10000</v>
      </c>
    </row>
    <row r="95" spans="1:6" x14ac:dyDescent="0.25">
      <c r="A95" s="23" t="s">
        <v>333</v>
      </c>
      <c r="B95" s="44" t="s">
        <v>92</v>
      </c>
      <c r="C95" s="39">
        <v>-2700</v>
      </c>
      <c r="D95" s="39">
        <v>-2700</v>
      </c>
      <c r="E95" s="39">
        <v>-2700</v>
      </c>
      <c r="F95" s="39">
        <v>-2700</v>
      </c>
    </row>
    <row r="96" spans="1:6" x14ac:dyDescent="0.25">
      <c r="A96" s="23" t="s">
        <v>334</v>
      </c>
      <c r="B96" s="44" t="s">
        <v>93</v>
      </c>
      <c r="C96" s="39">
        <v>300</v>
      </c>
      <c r="D96" s="39">
        <v>300</v>
      </c>
      <c r="E96" s="39">
        <v>300</v>
      </c>
      <c r="F96" s="39">
        <v>300</v>
      </c>
    </row>
    <row r="97" spans="1:6" x14ac:dyDescent="0.25">
      <c r="A97" s="23" t="s">
        <v>335</v>
      </c>
      <c r="B97" s="60" t="s">
        <v>94</v>
      </c>
      <c r="C97" s="40">
        <v>4750</v>
      </c>
      <c r="D97" s="40">
        <v>4750</v>
      </c>
      <c r="E97" s="40">
        <v>4750</v>
      </c>
      <c r="F97" s="40">
        <v>4750</v>
      </c>
    </row>
    <row r="98" spans="1:6" x14ac:dyDescent="0.25">
      <c r="A98" s="23" t="s">
        <v>507</v>
      </c>
      <c r="B98" s="60" t="s">
        <v>508</v>
      </c>
      <c r="C98" s="40">
        <v>200</v>
      </c>
      <c r="D98" s="40"/>
      <c r="E98" s="40"/>
      <c r="F98" s="40"/>
    </row>
    <row r="99" spans="1:6" x14ac:dyDescent="0.25">
      <c r="A99" s="23" t="s">
        <v>138</v>
      </c>
      <c r="B99" s="33" t="s">
        <v>95</v>
      </c>
      <c r="C99" s="39"/>
      <c r="D99" s="39"/>
      <c r="E99" s="39"/>
      <c r="F99" s="39"/>
    </row>
    <row r="100" spans="1:6" x14ac:dyDescent="0.25">
      <c r="A100" s="23" t="s">
        <v>336</v>
      </c>
      <c r="B100" s="44" t="s">
        <v>96</v>
      </c>
      <c r="C100" s="39">
        <v>0</v>
      </c>
      <c r="D100" s="39">
        <v>9000</v>
      </c>
      <c r="E100" s="39">
        <v>19000</v>
      </c>
      <c r="F100" s="39">
        <v>19000</v>
      </c>
    </row>
    <row r="101" spans="1:6" x14ac:dyDescent="0.25">
      <c r="A101" s="23" t="s">
        <v>337</v>
      </c>
      <c r="B101" s="44" t="s">
        <v>97</v>
      </c>
      <c r="C101" s="39">
        <v>2500</v>
      </c>
      <c r="D101" s="39">
        <v>5000</v>
      </c>
      <c r="E101" s="39">
        <v>7500</v>
      </c>
      <c r="F101" s="39">
        <v>10000</v>
      </c>
    </row>
    <row r="102" spans="1:6" x14ac:dyDescent="0.25">
      <c r="A102" s="23" t="s">
        <v>338</v>
      </c>
      <c r="B102" s="44" t="s">
        <v>98</v>
      </c>
      <c r="C102" s="39">
        <v>2600</v>
      </c>
      <c r="D102" s="39">
        <v>2600</v>
      </c>
      <c r="E102" s="39">
        <v>2600</v>
      </c>
      <c r="F102" s="39">
        <v>2600</v>
      </c>
    </row>
    <row r="103" spans="1:6" x14ac:dyDescent="0.25">
      <c r="A103" s="23" t="s">
        <v>339</v>
      </c>
      <c r="B103" s="42" t="s">
        <v>99</v>
      </c>
      <c r="C103" s="39">
        <v>107</v>
      </c>
      <c r="D103" s="39">
        <v>692</v>
      </c>
      <c r="E103" s="39">
        <v>1879</v>
      </c>
      <c r="F103" s="39">
        <v>2482</v>
      </c>
    </row>
    <row r="104" spans="1:6" x14ac:dyDescent="0.25">
      <c r="A104" s="23" t="s">
        <v>138</v>
      </c>
      <c r="B104" s="33" t="s">
        <v>100</v>
      </c>
      <c r="C104" s="39"/>
      <c r="D104" s="39"/>
      <c r="E104" s="39"/>
      <c r="F104" s="39"/>
    </row>
    <row r="105" spans="1:6" x14ac:dyDescent="0.25">
      <c r="A105" s="23" t="s">
        <v>340</v>
      </c>
      <c r="B105" s="44" t="s">
        <v>101</v>
      </c>
      <c r="C105" s="39">
        <v>1900</v>
      </c>
      <c r="D105" s="39">
        <v>1900</v>
      </c>
      <c r="E105" s="39">
        <v>1900</v>
      </c>
      <c r="F105" s="39">
        <v>1900</v>
      </c>
    </row>
    <row r="106" spans="1:6" x14ac:dyDescent="0.25">
      <c r="A106" s="23" t="s">
        <v>341</v>
      </c>
      <c r="B106" s="44" t="s">
        <v>102</v>
      </c>
      <c r="C106" s="39">
        <v>2600</v>
      </c>
      <c r="D106" s="39">
        <v>2600</v>
      </c>
      <c r="E106" s="39">
        <v>2600</v>
      </c>
      <c r="F106" s="39">
        <v>2600</v>
      </c>
    </row>
    <row r="107" spans="1:6" x14ac:dyDescent="0.25">
      <c r="A107" s="23" t="s">
        <v>342</v>
      </c>
      <c r="B107" s="42" t="s">
        <v>103</v>
      </c>
      <c r="C107" s="39">
        <v>3474</v>
      </c>
      <c r="D107" s="39">
        <v>5959</v>
      </c>
      <c r="E107" s="39">
        <v>5959</v>
      </c>
      <c r="F107" s="39">
        <v>7752</v>
      </c>
    </row>
    <row r="108" spans="1:6" x14ac:dyDescent="0.25">
      <c r="A108" s="23" t="s">
        <v>343</v>
      </c>
      <c r="B108" s="42" t="s">
        <v>103</v>
      </c>
      <c r="C108" s="39">
        <v>0</v>
      </c>
      <c r="D108" s="39">
        <v>0</v>
      </c>
      <c r="E108" s="39">
        <v>0</v>
      </c>
      <c r="F108" s="39">
        <v>2176</v>
      </c>
    </row>
    <row r="109" spans="1:6" x14ac:dyDescent="0.25">
      <c r="A109" s="23" t="s">
        <v>138</v>
      </c>
      <c r="B109" s="33" t="s">
        <v>104</v>
      </c>
      <c r="C109" s="39"/>
      <c r="D109" s="39"/>
      <c r="E109" s="39"/>
      <c r="F109" s="39"/>
    </row>
    <row r="110" spans="1:6" x14ac:dyDescent="0.25">
      <c r="A110" s="23" t="s">
        <v>344</v>
      </c>
      <c r="B110" s="44" t="s">
        <v>105</v>
      </c>
      <c r="C110" s="39">
        <v>0</v>
      </c>
      <c r="D110" s="39">
        <v>10000</v>
      </c>
      <c r="E110" s="39">
        <v>10000</v>
      </c>
      <c r="F110" s="39">
        <v>10000</v>
      </c>
    </row>
    <row r="111" spans="1:6" x14ac:dyDescent="0.25">
      <c r="A111" s="23" t="s">
        <v>345</v>
      </c>
      <c r="B111" s="44" t="s">
        <v>106</v>
      </c>
      <c r="C111" s="39"/>
      <c r="D111" s="39">
        <v>3900</v>
      </c>
      <c r="E111" s="39">
        <v>3900</v>
      </c>
      <c r="F111" s="39">
        <v>3900</v>
      </c>
    </row>
    <row r="112" spans="1:6" x14ac:dyDescent="0.25">
      <c r="A112" s="16" t="s">
        <v>346</v>
      </c>
      <c r="B112" s="44" t="s">
        <v>107</v>
      </c>
      <c r="C112" s="39">
        <v>2100</v>
      </c>
      <c r="D112" s="39">
        <v>2100</v>
      </c>
      <c r="E112" s="39">
        <v>2100</v>
      </c>
      <c r="F112" s="39">
        <v>2100</v>
      </c>
    </row>
    <row r="113" spans="1:6" x14ac:dyDescent="0.25">
      <c r="A113" s="23" t="s">
        <v>347</v>
      </c>
      <c r="B113" s="43" t="s">
        <v>108</v>
      </c>
      <c r="C113" s="39">
        <v>200</v>
      </c>
      <c r="D113" s="39">
        <v>200</v>
      </c>
      <c r="E113" s="39">
        <v>200</v>
      </c>
      <c r="F113" s="39">
        <v>200</v>
      </c>
    </row>
    <row r="114" spans="1:6" x14ac:dyDescent="0.25">
      <c r="A114" s="23" t="s">
        <v>348</v>
      </c>
      <c r="B114" s="43" t="s">
        <v>109</v>
      </c>
      <c r="C114" s="39">
        <v>1250</v>
      </c>
      <c r="D114" s="39">
        <v>1250</v>
      </c>
      <c r="E114" s="39">
        <v>1250</v>
      </c>
      <c r="F114" s="39">
        <v>1250</v>
      </c>
    </row>
    <row r="115" spans="1:6" ht="25.5" x14ac:dyDescent="0.25">
      <c r="A115" s="23" t="s">
        <v>349</v>
      </c>
      <c r="B115" s="43" t="s">
        <v>110</v>
      </c>
      <c r="C115" s="39">
        <v>-1250</v>
      </c>
      <c r="D115" s="39"/>
      <c r="E115" s="39"/>
      <c r="F115" s="39"/>
    </row>
    <row r="116" spans="1:6" x14ac:dyDescent="0.25">
      <c r="A116" s="23" t="s">
        <v>350</v>
      </c>
      <c r="B116" s="43" t="s">
        <v>111</v>
      </c>
      <c r="C116" s="39">
        <v>410</v>
      </c>
      <c r="D116" s="39">
        <v>860</v>
      </c>
      <c r="E116" s="39">
        <v>1350</v>
      </c>
      <c r="F116" s="39">
        <v>1860</v>
      </c>
    </row>
    <row r="117" spans="1:6" x14ac:dyDescent="0.25">
      <c r="A117" s="23" t="s">
        <v>351</v>
      </c>
      <c r="B117" s="42" t="s">
        <v>112</v>
      </c>
      <c r="C117" s="39">
        <v>2434</v>
      </c>
      <c r="D117" s="39">
        <v>4093</v>
      </c>
      <c r="E117" s="39">
        <v>4467</v>
      </c>
      <c r="F117" s="39">
        <v>4467</v>
      </c>
    </row>
    <row r="118" spans="1:6" x14ac:dyDescent="0.25">
      <c r="A118" s="23" t="s">
        <v>352</v>
      </c>
      <c r="B118" s="42" t="s">
        <v>112</v>
      </c>
      <c r="C118" s="39">
        <v>280</v>
      </c>
      <c r="D118" s="39">
        <v>280</v>
      </c>
      <c r="E118" s="39">
        <v>280</v>
      </c>
      <c r="F118" s="39">
        <v>280</v>
      </c>
    </row>
    <row r="119" spans="1:6" x14ac:dyDescent="0.25">
      <c r="A119" s="23"/>
      <c r="B119" s="33" t="s">
        <v>113</v>
      </c>
      <c r="C119" s="39"/>
      <c r="D119" s="39"/>
      <c r="E119" s="39"/>
      <c r="F119" s="39"/>
    </row>
    <row r="120" spans="1:6" x14ac:dyDescent="0.25">
      <c r="A120" s="23" t="s">
        <v>353</v>
      </c>
      <c r="B120" s="44" t="s">
        <v>114</v>
      </c>
      <c r="C120" s="39">
        <v>-1400</v>
      </c>
      <c r="D120" s="39">
        <v>-4000</v>
      </c>
      <c r="E120" s="39">
        <v>-6800</v>
      </c>
      <c r="F120" s="39">
        <v>-9600</v>
      </c>
    </row>
    <row r="121" spans="1:6" x14ac:dyDescent="0.25">
      <c r="A121" s="23" t="s">
        <v>354</v>
      </c>
      <c r="B121" s="44" t="s">
        <v>115</v>
      </c>
      <c r="C121" s="39">
        <v>12100</v>
      </c>
      <c r="D121" s="39">
        <v>12100</v>
      </c>
      <c r="E121" s="39">
        <v>12100</v>
      </c>
      <c r="F121" s="39">
        <v>12100</v>
      </c>
    </row>
    <row r="122" spans="1:6" x14ac:dyDescent="0.25">
      <c r="A122" s="23" t="s">
        <v>355</v>
      </c>
      <c r="B122" s="44" t="s">
        <v>116</v>
      </c>
      <c r="C122" s="39">
        <v>-12100</v>
      </c>
      <c r="D122" s="39">
        <v>-12100</v>
      </c>
      <c r="E122" s="39">
        <v>-12100</v>
      </c>
      <c r="F122" s="39">
        <v>-12100</v>
      </c>
    </row>
    <row r="123" spans="1:6" x14ac:dyDescent="0.25">
      <c r="A123" s="23" t="s">
        <v>356</v>
      </c>
      <c r="B123" s="44" t="s">
        <v>117</v>
      </c>
      <c r="C123" s="39">
        <v>1150</v>
      </c>
      <c r="D123" s="39">
        <v>1150</v>
      </c>
      <c r="E123" s="39">
        <v>1150</v>
      </c>
      <c r="F123" s="39">
        <v>1150</v>
      </c>
    </row>
    <row r="124" spans="1:6" x14ac:dyDescent="0.25">
      <c r="A124" s="23" t="s">
        <v>357</v>
      </c>
      <c r="B124" s="44" t="s">
        <v>118</v>
      </c>
      <c r="C124" s="39">
        <v>-18000</v>
      </c>
      <c r="D124" s="39">
        <v>-18000</v>
      </c>
      <c r="E124" s="39">
        <v>-18000</v>
      </c>
      <c r="F124" s="39">
        <v>-18000</v>
      </c>
    </row>
    <row r="125" spans="1:6" x14ac:dyDescent="0.25">
      <c r="A125" s="23" t="s">
        <v>358</v>
      </c>
      <c r="B125" s="44" t="s">
        <v>119</v>
      </c>
      <c r="C125" s="39">
        <v>-3000</v>
      </c>
      <c r="D125" s="39">
        <v>-3000</v>
      </c>
      <c r="E125" s="39">
        <v>-3000</v>
      </c>
      <c r="F125" s="39">
        <v>-3000</v>
      </c>
    </row>
    <row r="126" spans="1:6" x14ac:dyDescent="0.25">
      <c r="A126" s="23" t="s">
        <v>359</v>
      </c>
      <c r="B126" s="42" t="s">
        <v>120</v>
      </c>
      <c r="C126" s="39">
        <v>3654</v>
      </c>
      <c r="D126" s="39">
        <v>7466</v>
      </c>
      <c r="E126" s="39">
        <v>11523</v>
      </c>
      <c r="F126" s="39">
        <v>13806</v>
      </c>
    </row>
    <row r="127" spans="1:6" x14ac:dyDescent="0.25">
      <c r="A127" s="23" t="s">
        <v>360</v>
      </c>
      <c r="B127" s="42" t="s">
        <v>120</v>
      </c>
      <c r="C127" s="39">
        <v>0</v>
      </c>
      <c r="D127" s="39">
        <v>0</v>
      </c>
      <c r="E127" s="39">
        <v>0</v>
      </c>
      <c r="F127" s="39">
        <v>1789</v>
      </c>
    </row>
    <row r="128" spans="1:6" x14ac:dyDescent="0.25">
      <c r="A128" s="23" t="s">
        <v>361</v>
      </c>
      <c r="B128" s="60" t="s">
        <v>121</v>
      </c>
      <c r="C128" s="40">
        <v>450</v>
      </c>
      <c r="D128" s="40">
        <v>450</v>
      </c>
      <c r="E128" s="40">
        <v>450</v>
      </c>
      <c r="F128" s="40">
        <v>450</v>
      </c>
    </row>
    <row r="129" spans="1:6" x14ac:dyDescent="0.25">
      <c r="A129" s="25" t="s">
        <v>509</v>
      </c>
      <c r="B129" s="60" t="s">
        <v>510</v>
      </c>
      <c r="C129" s="58">
        <v>500</v>
      </c>
      <c r="D129" s="58"/>
      <c r="E129" s="58"/>
      <c r="F129" s="58"/>
    </row>
    <row r="130" spans="1:6" x14ac:dyDescent="0.25">
      <c r="A130" s="6" t="s">
        <v>67</v>
      </c>
      <c r="B130" s="1" t="s">
        <v>122</v>
      </c>
      <c r="C130" s="34">
        <f>SUM(C91:C129)</f>
        <v>14125</v>
      </c>
      <c r="D130" s="34">
        <f t="shared" ref="D130:F130" si="4">SUM(D91:D129)</f>
        <v>38624</v>
      </c>
      <c r="E130" s="34">
        <f t="shared" si="4"/>
        <v>46580</v>
      </c>
      <c r="F130" s="34">
        <f t="shared" si="4"/>
        <v>54662</v>
      </c>
    </row>
    <row r="131" spans="1:6" x14ac:dyDescent="0.25">
      <c r="A131" s="27"/>
      <c r="B131" s="3"/>
      <c r="C131" s="35"/>
      <c r="D131" s="35"/>
      <c r="E131" s="35"/>
      <c r="F131" s="35"/>
    </row>
    <row r="132" spans="1:6" x14ac:dyDescent="0.25">
      <c r="A132" s="28"/>
      <c r="B132" s="29" t="s">
        <v>123</v>
      </c>
      <c r="C132" s="36"/>
      <c r="D132" s="36"/>
      <c r="E132" s="36"/>
      <c r="F132" s="36"/>
    </row>
    <row r="133" spans="1:6" x14ac:dyDescent="0.25">
      <c r="A133" s="45"/>
      <c r="B133" s="33" t="s">
        <v>124</v>
      </c>
      <c r="C133" s="39"/>
      <c r="D133" s="39"/>
      <c r="E133" s="39"/>
      <c r="F133" s="39"/>
    </row>
    <row r="134" spans="1:6" x14ac:dyDescent="0.25">
      <c r="A134" s="23" t="s">
        <v>362</v>
      </c>
      <c r="B134" s="46" t="s">
        <v>125</v>
      </c>
      <c r="C134" s="39">
        <v>585</v>
      </c>
      <c r="D134" s="39">
        <v>700</v>
      </c>
      <c r="E134" s="39">
        <v>375</v>
      </c>
      <c r="F134" s="39">
        <v>0</v>
      </c>
    </row>
    <row r="135" spans="1:6" x14ac:dyDescent="0.25">
      <c r="A135" s="23" t="s">
        <v>363</v>
      </c>
      <c r="B135" s="46" t="s">
        <v>126</v>
      </c>
      <c r="C135" s="39">
        <v>100</v>
      </c>
      <c r="D135" s="39">
        <v>100</v>
      </c>
      <c r="E135" s="39">
        <v>100</v>
      </c>
      <c r="F135" s="39">
        <v>100</v>
      </c>
    </row>
    <row r="136" spans="1:6" x14ac:dyDescent="0.25">
      <c r="A136" s="23" t="s">
        <v>364</v>
      </c>
      <c r="B136" s="46" t="s">
        <v>127</v>
      </c>
      <c r="C136" s="39"/>
      <c r="D136" s="39"/>
      <c r="E136" s="39">
        <v>700</v>
      </c>
      <c r="F136" s="39"/>
    </row>
    <row r="137" spans="1:6" x14ac:dyDescent="0.25">
      <c r="A137" s="23" t="s">
        <v>365</v>
      </c>
      <c r="B137" s="46" t="s">
        <v>128</v>
      </c>
      <c r="C137" s="39">
        <v>110</v>
      </c>
      <c r="D137" s="39">
        <v>110</v>
      </c>
      <c r="E137" s="39">
        <v>110</v>
      </c>
      <c r="F137" s="39">
        <v>110</v>
      </c>
    </row>
    <row r="138" spans="1:6" x14ac:dyDescent="0.25">
      <c r="A138" s="23" t="s">
        <v>366</v>
      </c>
      <c r="B138" s="46" t="s">
        <v>51</v>
      </c>
      <c r="C138" s="39"/>
      <c r="D138" s="39">
        <v>-810</v>
      </c>
      <c r="E138" s="39">
        <v>-1610</v>
      </c>
      <c r="F138" s="39">
        <v>-1610</v>
      </c>
    </row>
    <row r="139" spans="1:6" x14ac:dyDescent="0.25">
      <c r="A139" s="23" t="s">
        <v>367</v>
      </c>
      <c r="B139" s="46" t="s">
        <v>52</v>
      </c>
      <c r="C139" s="39"/>
      <c r="D139" s="2"/>
      <c r="E139" s="2"/>
      <c r="F139" s="2"/>
    </row>
    <row r="140" spans="1:6" x14ac:dyDescent="0.25">
      <c r="A140" s="23" t="s">
        <v>368</v>
      </c>
      <c r="B140" s="46" t="s">
        <v>129</v>
      </c>
      <c r="C140" s="39">
        <v>500</v>
      </c>
      <c r="D140" s="39">
        <v>500</v>
      </c>
      <c r="E140" s="39">
        <v>500</v>
      </c>
      <c r="F140" s="39">
        <v>500</v>
      </c>
    </row>
    <row r="141" spans="1:6" x14ac:dyDescent="0.25">
      <c r="A141" s="23" t="s">
        <v>369</v>
      </c>
      <c r="B141" s="46" t="s">
        <v>130</v>
      </c>
      <c r="C141" s="39">
        <v>120</v>
      </c>
      <c r="D141" s="39">
        <v>120</v>
      </c>
      <c r="E141" s="39">
        <v>120</v>
      </c>
      <c r="F141" s="39">
        <v>120</v>
      </c>
    </row>
    <row r="142" spans="1:6" x14ac:dyDescent="0.25">
      <c r="A142" s="23" t="s">
        <v>370</v>
      </c>
      <c r="B142" s="46" t="s">
        <v>131</v>
      </c>
      <c r="C142" s="39">
        <v>40</v>
      </c>
      <c r="D142" s="39">
        <v>40</v>
      </c>
      <c r="E142" s="39">
        <v>40</v>
      </c>
      <c r="F142" s="39">
        <v>40</v>
      </c>
    </row>
    <row r="143" spans="1:6" x14ac:dyDescent="0.25">
      <c r="A143" s="23" t="s">
        <v>511</v>
      </c>
      <c r="B143" s="63" t="s">
        <v>512</v>
      </c>
      <c r="C143" s="39">
        <v>500</v>
      </c>
      <c r="D143" s="39"/>
      <c r="E143" s="39"/>
      <c r="F143" s="39"/>
    </row>
    <row r="144" spans="1:6" ht="25.5" x14ac:dyDescent="0.25">
      <c r="A144" s="23" t="s">
        <v>513</v>
      </c>
      <c r="B144" s="63" t="s">
        <v>514</v>
      </c>
      <c r="C144" s="39">
        <v>-500</v>
      </c>
      <c r="D144" s="39"/>
      <c r="E144" s="39"/>
      <c r="F144" s="39"/>
    </row>
    <row r="145" spans="1:6" x14ac:dyDescent="0.25">
      <c r="A145" s="23" t="s">
        <v>138</v>
      </c>
      <c r="B145" s="33" t="s">
        <v>132</v>
      </c>
      <c r="C145" s="39"/>
      <c r="D145" s="39"/>
      <c r="E145" s="39"/>
      <c r="F145" s="39"/>
    </row>
    <row r="146" spans="1:6" x14ac:dyDescent="0.25">
      <c r="A146" s="23" t="s">
        <v>371</v>
      </c>
      <c r="B146" s="46" t="s">
        <v>133</v>
      </c>
      <c r="C146" s="39">
        <v>-150</v>
      </c>
      <c r="D146" s="39">
        <v>-510</v>
      </c>
      <c r="E146" s="39">
        <v>-510</v>
      </c>
      <c r="F146" s="39">
        <v>-510</v>
      </c>
    </row>
    <row r="147" spans="1:6" x14ac:dyDescent="0.25">
      <c r="A147" s="23" t="s">
        <v>372</v>
      </c>
      <c r="B147" s="46" t="s">
        <v>134</v>
      </c>
      <c r="C147" s="39">
        <v>122</v>
      </c>
      <c r="D147" s="39">
        <v>122</v>
      </c>
      <c r="E147" s="39">
        <v>122</v>
      </c>
      <c r="F147" s="39">
        <v>122</v>
      </c>
    </row>
    <row r="148" spans="1:6" x14ac:dyDescent="0.25">
      <c r="A148" s="23" t="s">
        <v>373</v>
      </c>
      <c r="B148" s="46" t="s">
        <v>135</v>
      </c>
      <c r="C148" s="39">
        <v>240</v>
      </c>
      <c r="D148" s="39">
        <v>240</v>
      </c>
      <c r="E148" s="39">
        <v>240</v>
      </c>
      <c r="F148" s="39">
        <v>240</v>
      </c>
    </row>
    <row r="149" spans="1:6" x14ac:dyDescent="0.25">
      <c r="A149" s="23" t="s">
        <v>374</v>
      </c>
      <c r="B149" s="46" t="s">
        <v>136</v>
      </c>
      <c r="C149" s="40">
        <v>601</v>
      </c>
      <c r="D149" s="40">
        <v>601</v>
      </c>
      <c r="E149" s="40">
        <v>601</v>
      </c>
      <c r="F149" s="40">
        <v>601</v>
      </c>
    </row>
    <row r="150" spans="1:6" x14ac:dyDescent="0.25">
      <c r="A150" s="23" t="s">
        <v>138</v>
      </c>
      <c r="B150" s="33" t="s">
        <v>137</v>
      </c>
      <c r="C150" s="39"/>
      <c r="D150" s="39"/>
      <c r="E150" s="39"/>
      <c r="F150" s="39"/>
    </row>
    <row r="151" spans="1:6" x14ac:dyDescent="0.25">
      <c r="A151" s="23" t="s">
        <v>375</v>
      </c>
      <c r="B151" s="46" t="s">
        <v>139</v>
      </c>
      <c r="C151" s="39">
        <v>360</v>
      </c>
      <c r="D151" s="39"/>
      <c r="E151" s="39"/>
      <c r="F151" s="39"/>
    </row>
    <row r="152" spans="1:6" ht="25.5" x14ac:dyDescent="0.25">
      <c r="A152" s="23" t="s">
        <v>376</v>
      </c>
      <c r="B152" s="46" t="s">
        <v>140</v>
      </c>
      <c r="C152" s="39">
        <v>-360</v>
      </c>
      <c r="D152" s="39"/>
      <c r="E152" s="39"/>
      <c r="F152" s="39"/>
    </row>
    <row r="153" spans="1:6" x14ac:dyDescent="0.25">
      <c r="A153" s="23" t="s">
        <v>377</v>
      </c>
      <c r="B153" s="46" t="s">
        <v>141</v>
      </c>
      <c r="C153" s="39">
        <v>500</v>
      </c>
      <c r="D153" s="39"/>
      <c r="E153" s="39"/>
      <c r="F153" s="39"/>
    </row>
    <row r="154" spans="1:6" ht="25.5" x14ac:dyDescent="0.25">
      <c r="A154" s="23" t="s">
        <v>378</v>
      </c>
      <c r="B154" s="46" t="s">
        <v>142</v>
      </c>
      <c r="C154" s="39">
        <v>-500</v>
      </c>
      <c r="D154" s="39"/>
      <c r="E154" s="39"/>
      <c r="F154" s="39"/>
    </row>
    <row r="155" spans="1:6" x14ac:dyDescent="0.25">
      <c r="A155" s="23" t="s">
        <v>379</v>
      </c>
      <c r="B155" s="46" t="s">
        <v>143</v>
      </c>
      <c r="C155" s="39">
        <v>350</v>
      </c>
      <c r="D155" s="39">
        <v>350</v>
      </c>
      <c r="E155" s="39">
        <v>350</v>
      </c>
      <c r="F155" s="39">
        <v>350</v>
      </c>
    </row>
    <row r="156" spans="1:6" x14ac:dyDescent="0.25">
      <c r="A156" s="23" t="s">
        <v>380</v>
      </c>
      <c r="B156" s="46" t="s">
        <v>144</v>
      </c>
      <c r="C156" s="39">
        <v>-350</v>
      </c>
      <c r="D156" s="39">
        <v>-350</v>
      </c>
      <c r="E156" s="39"/>
      <c r="F156" s="39"/>
    </row>
    <row r="157" spans="1:6" x14ac:dyDescent="0.25">
      <c r="A157" s="23" t="s">
        <v>381</v>
      </c>
      <c r="B157" s="46" t="s">
        <v>145</v>
      </c>
      <c r="C157" s="39">
        <v>500</v>
      </c>
      <c r="D157" s="39">
        <v>500</v>
      </c>
      <c r="E157" s="39">
        <v>500</v>
      </c>
      <c r="F157" s="39">
        <v>500</v>
      </c>
    </row>
    <row r="158" spans="1:6" x14ac:dyDescent="0.25">
      <c r="A158" s="23" t="s">
        <v>382</v>
      </c>
      <c r="B158" s="46" t="s">
        <v>146</v>
      </c>
      <c r="C158" s="39">
        <v>-100</v>
      </c>
      <c r="D158" s="39">
        <v>-100</v>
      </c>
      <c r="E158" s="39">
        <v>-100</v>
      </c>
      <c r="F158" s="39">
        <v>-100</v>
      </c>
    </row>
    <row r="159" spans="1:6" x14ac:dyDescent="0.25">
      <c r="A159" s="23" t="s">
        <v>383</v>
      </c>
      <c r="B159" s="46" t="s">
        <v>147</v>
      </c>
      <c r="C159" s="39">
        <v>-400</v>
      </c>
      <c r="D159" s="39"/>
      <c r="E159" s="39"/>
      <c r="F159" s="39"/>
    </row>
    <row r="160" spans="1:6" x14ac:dyDescent="0.25">
      <c r="A160" s="23" t="s">
        <v>384</v>
      </c>
      <c r="B160" s="46" t="s">
        <v>148</v>
      </c>
      <c r="C160" s="39">
        <v>300</v>
      </c>
      <c r="D160" s="39">
        <v>300</v>
      </c>
      <c r="E160" s="39">
        <v>300</v>
      </c>
      <c r="F160" s="39">
        <v>300</v>
      </c>
    </row>
    <row r="161" spans="1:6" x14ac:dyDescent="0.25">
      <c r="A161" s="23" t="s">
        <v>385</v>
      </c>
      <c r="B161" s="46" t="s">
        <v>149</v>
      </c>
      <c r="C161" s="39">
        <v>30</v>
      </c>
      <c r="D161" s="39">
        <v>30</v>
      </c>
      <c r="E161" s="39">
        <v>30</v>
      </c>
      <c r="F161" s="39">
        <v>30</v>
      </c>
    </row>
    <row r="162" spans="1:6" x14ac:dyDescent="0.25">
      <c r="A162" s="23" t="s">
        <v>386</v>
      </c>
      <c r="B162" s="42" t="s">
        <v>150</v>
      </c>
      <c r="C162" s="39">
        <v>0</v>
      </c>
      <c r="D162" s="39">
        <v>0</v>
      </c>
      <c r="E162" s="39">
        <v>87</v>
      </c>
      <c r="F162" s="39">
        <v>87</v>
      </c>
    </row>
    <row r="163" spans="1:6" x14ac:dyDescent="0.25">
      <c r="A163" s="23" t="s">
        <v>387</v>
      </c>
      <c r="B163" s="42" t="s">
        <v>150</v>
      </c>
      <c r="C163" s="39">
        <v>396</v>
      </c>
      <c r="D163" s="39">
        <v>467</v>
      </c>
      <c r="E163" s="39">
        <v>467</v>
      </c>
      <c r="F163" s="39">
        <v>467</v>
      </c>
    </row>
    <row r="164" spans="1:6" x14ac:dyDescent="0.25">
      <c r="A164" s="23" t="s">
        <v>515</v>
      </c>
      <c r="B164" s="59" t="s">
        <v>516</v>
      </c>
      <c r="C164" s="39">
        <v>400</v>
      </c>
      <c r="D164" s="39">
        <v>400</v>
      </c>
      <c r="E164" s="39">
        <v>400</v>
      </c>
      <c r="F164" s="39">
        <v>400</v>
      </c>
    </row>
    <row r="165" spans="1:6" x14ac:dyDescent="0.25">
      <c r="A165" s="23" t="s">
        <v>138</v>
      </c>
      <c r="B165" s="33" t="s">
        <v>151</v>
      </c>
      <c r="C165" s="39"/>
      <c r="D165" s="39"/>
      <c r="E165" s="39"/>
      <c r="F165" s="39"/>
    </row>
    <row r="166" spans="1:6" x14ac:dyDescent="0.25">
      <c r="A166" s="23" t="s">
        <v>388</v>
      </c>
      <c r="B166" s="46" t="s">
        <v>152</v>
      </c>
      <c r="C166" s="39">
        <v>300</v>
      </c>
      <c r="D166" s="39">
        <v>300</v>
      </c>
      <c r="E166" s="39">
        <v>300</v>
      </c>
      <c r="F166" s="39">
        <v>300</v>
      </c>
    </row>
    <row r="167" spans="1:6" x14ac:dyDescent="0.25">
      <c r="A167" s="23" t="s">
        <v>389</v>
      </c>
      <c r="B167" s="46" t="s">
        <v>153</v>
      </c>
      <c r="C167" s="39">
        <v>20</v>
      </c>
      <c r="D167" s="39">
        <v>20</v>
      </c>
      <c r="E167" s="39">
        <v>20</v>
      </c>
      <c r="F167" s="39">
        <v>20</v>
      </c>
    </row>
    <row r="168" spans="1:6" x14ac:dyDescent="0.25">
      <c r="A168" s="23" t="s">
        <v>390</v>
      </c>
      <c r="B168" s="46" t="s">
        <v>154</v>
      </c>
      <c r="C168" s="39">
        <v>20</v>
      </c>
      <c r="D168" s="39">
        <v>20</v>
      </c>
      <c r="E168" s="39">
        <v>20</v>
      </c>
      <c r="F168" s="39">
        <v>20</v>
      </c>
    </row>
    <row r="169" spans="1:6" x14ac:dyDescent="0.25">
      <c r="A169" s="23" t="s">
        <v>138</v>
      </c>
      <c r="B169" s="33" t="s">
        <v>155</v>
      </c>
      <c r="C169" s="39"/>
      <c r="D169" s="39"/>
      <c r="E169" s="39"/>
      <c r="F169" s="39"/>
    </row>
    <row r="170" spans="1:6" x14ac:dyDescent="0.25">
      <c r="A170" s="23" t="s">
        <v>391</v>
      </c>
      <c r="B170" s="46" t="s">
        <v>156</v>
      </c>
      <c r="C170" s="39">
        <v>156</v>
      </c>
      <c r="D170" s="39">
        <v>339</v>
      </c>
      <c r="E170" s="39">
        <v>526</v>
      </c>
      <c r="F170" s="39">
        <v>719</v>
      </c>
    </row>
    <row r="171" spans="1:6" x14ac:dyDescent="0.25">
      <c r="A171" s="23" t="s">
        <v>392</v>
      </c>
      <c r="B171" s="46" t="s">
        <v>157</v>
      </c>
      <c r="C171" s="39">
        <v>-744</v>
      </c>
      <c r="D171" s="39">
        <v>-852</v>
      </c>
      <c r="E171" s="39">
        <v>-1029</v>
      </c>
      <c r="F171" s="39">
        <v>-2286</v>
      </c>
    </row>
    <row r="172" spans="1:6" x14ac:dyDescent="0.25">
      <c r="A172" s="23" t="s">
        <v>393</v>
      </c>
      <c r="B172" s="46" t="s">
        <v>158</v>
      </c>
      <c r="C172" s="39">
        <v>588</v>
      </c>
      <c r="D172" s="39">
        <v>513</v>
      </c>
      <c r="E172" s="39">
        <v>503</v>
      </c>
      <c r="F172" s="39">
        <v>1567</v>
      </c>
    </row>
    <row r="173" spans="1:6" x14ac:dyDescent="0.25">
      <c r="A173" s="16" t="s">
        <v>394</v>
      </c>
      <c r="B173" s="47" t="s">
        <v>159</v>
      </c>
      <c r="C173" s="39">
        <v>445</v>
      </c>
      <c r="D173" s="39">
        <v>1061</v>
      </c>
      <c r="E173" s="39">
        <v>1694</v>
      </c>
      <c r="F173" s="39">
        <v>2344</v>
      </c>
    </row>
    <row r="174" spans="1:6" x14ac:dyDescent="0.25">
      <c r="A174" s="16" t="s">
        <v>395</v>
      </c>
      <c r="B174" s="47" t="s">
        <v>160</v>
      </c>
      <c r="C174" s="39">
        <v>-2335</v>
      </c>
      <c r="D174" s="39">
        <v>-1401</v>
      </c>
      <c r="E174" s="39">
        <v>-2021</v>
      </c>
      <c r="F174" s="39">
        <v>-2672</v>
      </c>
    </row>
    <row r="175" spans="1:6" x14ac:dyDescent="0.25">
      <c r="A175" s="16" t="s">
        <v>396</v>
      </c>
      <c r="B175" s="47" t="s">
        <v>161</v>
      </c>
      <c r="C175" s="39">
        <v>1890</v>
      </c>
      <c r="D175" s="39">
        <v>340</v>
      </c>
      <c r="E175" s="39">
        <v>327</v>
      </c>
      <c r="F175" s="39">
        <v>328</v>
      </c>
    </row>
    <row r="176" spans="1:6" x14ac:dyDescent="0.25">
      <c r="A176" s="16" t="s">
        <v>397</v>
      </c>
      <c r="B176" s="47" t="s">
        <v>162</v>
      </c>
      <c r="C176" s="39">
        <v>1270</v>
      </c>
      <c r="D176" s="39">
        <v>1524</v>
      </c>
      <c r="E176" s="39">
        <v>1784</v>
      </c>
      <c r="F176" s="39">
        <v>2052</v>
      </c>
    </row>
    <row r="177" spans="1:6" x14ac:dyDescent="0.25">
      <c r="A177" s="16" t="s">
        <v>398</v>
      </c>
      <c r="B177" s="47" t="s">
        <v>163</v>
      </c>
      <c r="C177" s="39">
        <v>-2045</v>
      </c>
      <c r="D177" s="39">
        <v>-2355</v>
      </c>
      <c r="E177" s="39">
        <v>-2622</v>
      </c>
      <c r="F177" s="39">
        <v>-2893</v>
      </c>
    </row>
    <row r="178" spans="1:6" x14ac:dyDescent="0.25">
      <c r="A178" s="16" t="s">
        <v>399</v>
      </c>
      <c r="B178" s="47" t="s">
        <v>164</v>
      </c>
      <c r="C178" s="39">
        <v>775</v>
      </c>
      <c r="D178" s="39">
        <v>831</v>
      </c>
      <c r="E178" s="39">
        <v>838</v>
      </c>
      <c r="F178" s="39">
        <v>841</v>
      </c>
    </row>
    <row r="179" spans="1:6" x14ac:dyDescent="0.25">
      <c r="A179" s="6" t="s">
        <v>67</v>
      </c>
      <c r="B179" s="1" t="s">
        <v>165</v>
      </c>
      <c r="C179" s="34">
        <f>SUM(C134:C178)</f>
        <v>3734</v>
      </c>
      <c r="D179" s="34">
        <f t="shared" ref="D179:F179" si="5">SUM(D134:D178)</f>
        <v>3150</v>
      </c>
      <c r="E179" s="34">
        <f t="shared" si="5"/>
        <v>3162</v>
      </c>
      <c r="F179" s="34">
        <f t="shared" si="5"/>
        <v>2087</v>
      </c>
    </row>
    <row r="180" spans="1:6" x14ac:dyDescent="0.25">
      <c r="A180" s="27"/>
      <c r="B180" s="3"/>
      <c r="C180" s="35"/>
      <c r="D180" s="35"/>
      <c r="E180" s="35"/>
      <c r="F180" s="35"/>
    </row>
    <row r="181" spans="1:6" x14ac:dyDescent="0.25">
      <c r="A181" s="28"/>
      <c r="B181" s="48" t="s">
        <v>1</v>
      </c>
      <c r="C181" s="49"/>
      <c r="D181" s="49"/>
      <c r="E181" s="49"/>
      <c r="F181" s="49"/>
    </row>
    <row r="182" spans="1:6" x14ac:dyDescent="0.25">
      <c r="A182" s="23" t="s">
        <v>400</v>
      </c>
      <c r="B182" s="46" t="s">
        <v>166</v>
      </c>
      <c r="C182" s="39">
        <v>300</v>
      </c>
      <c r="D182" s="39">
        <v>300</v>
      </c>
      <c r="E182" s="39">
        <v>300</v>
      </c>
      <c r="F182" s="39">
        <v>300</v>
      </c>
    </row>
    <row r="183" spans="1:6" ht="25.5" x14ac:dyDescent="0.25">
      <c r="A183" s="23" t="s">
        <v>401</v>
      </c>
      <c r="B183" s="46" t="s">
        <v>167</v>
      </c>
      <c r="C183" s="39">
        <v>-300</v>
      </c>
      <c r="D183" s="39">
        <v>-300</v>
      </c>
      <c r="E183" s="39">
        <v>-300</v>
      </c>
      <c r="F183" s="39">
        <v>-300</v>
      </c>
    </row>
    <row r="184" spans="1:6" x14ac:dyDescent="0.25">
      <c r="A184" s="23" t="s">
        <v>402</v>
      </c>
      <c r="B184" s="46" t="s">
        <v>168</v>
      </c>
      <c r="C184" s="39">
        <v>275</v>
      </c>
      <c r="D184" s="39">
        <v>275</v>
      </c>
      <c r="E184" s="39">
        <v>275</v>
      </c>
      <c r="F184" s="39">
        <v>275</v>
      </c>
    </row>
    <row r="185" spans="1:6" x14ac:dyDescent="0.25">
      <c r="A185" s="23" t="s">
        <v>403</v>
      </c>
      <c r="B185" s="46" t="s">
        <v>169</v>
      </c>
      <c r="C185" s="39"/>
      <c r="D185" s="39"/>
      <c r="E185" s="39">
        <v>-275</v>
      </c>
      <c r="F185" s="39">
        <v>-275</v>
      </c>
    </row>
    <row r="186" spans="1:6" x14ac:dyDescent="0.25">
      <c r="A186" s="23" t="s">
        <v>404</v>
      </c>
      <c r="B186" s="46" t="s">
        <v>51</v>
      </c>
      <c r="C186" s="39"/>
      <c r="D186" s="39">
        <v>-440</v>
      </c>
      <c r="E186" s="39">
        <v>-910</v>
      </c>
      <c r="F186" s="39">
        <v>-910</v>
      </c>
    </row>
    <row r="187" spans="1:6" x14ac:dyDescent="0.25">
      <c r="A187" s="23" t="s">
        <v>405</v>
      </c>
      <c r="B187" s="46" t="s">
        <v>52</v>
      </c>
      <c r="C187" s="39"/>
      <c r="D187" s="39">
        <v>-50</v>
      </c>
      <c r="E187" s="39">
        <v>-80</v>
      </c>
      <c r="F187" s="39">
        <v>-80</v>
      </c>
    </row>
    <row r="188" spans="1:6" x14ac:dyDescent="0.25">
      <c r="A188" s="23" t="s">
        <v>406</v>
      </c>
      <c r="B188" s="50" t="s">
        <v>170</v>
      </c>
      <c r="C188" s="39">
        <v>-250</v>
      </c>
      <c r="D188" s="39">
        <v>-500</v>
      </c>
      <c r="E188" s="39">
        <v>-750</v>
      </c>
      <c r="F188" s="39">
        <v>-750</v>
      </c>
    </row>
    <row r="189" spans="1:6" x14ac:dyDescent="0.25">
      <c r="A189" s="23" t="s">
        <v>407</v>
      </c>
      <c r="B189" s="50" t="s">
        <v>171</v>
      </c>
      <c r="C189" s="39">
        <v>200</v>
      </c>
      <c r="D189" s="39">
        <v>200</v>
      </c>
      <c r="E189" s="39">
        <v>200</v>
      </c>
      <c r="F189" s="39">
        <v>200</v>
      </c>
    </row>
    <row r="190" spans="1:6" x14ac:dyDescent="0.25">
      <c r="A190" s="23" t="s">
        <v>408</v>
      </c>
      <c r="B190" s="50" t="s">
        <v>172</v>
      </c>
      <c r="C190" s="39">
        <v>0</v>
      </c>
      <c r="D190" s="39">
        <v>600</v>
      </c>
      <c r="E190" s="39">
        <v>800</v>
      </c>
      <c r="F190" s="39">
        <v>1300</v>
      </c>
    </row>
    <row r="191" spans="1:6" ht="25.5" x14ac:dyDescent="0.25">
      <c r="A191" s="23" t="s">
        <v>409</v>
      </c>
      <c r="B191" s="50" t="s">
        <v>173</v>
      </c>
      <c r="C191" s="39">
        <v>1000</v>
      </c>
      <c r="D191" s="39">
        <v>1000</v>
      </c>
      <c r="E191" s="39">
        <v>1000</v>
      </c>
      <c r="F191" s="39">
        <v>1000</v>
      </c>
    </row>
    <row r="192" spans="1:6" x14ac:dyDescent="0.25">
      <c r="A192" s="23" t="s">
        <v>410</v>
      </c>
      <c r="B192" s="50" t="s">
        <v>174</v>
      </c>
      <c r="C192" s="39"/>
      <c r="D192" s="39">
        <v>720</v>
      </c>
      <c r="E192" s="39">
        <v>8400</v>
      </c>
      <c r="F192" s="39">
        <v>8400</v>
      </c>
    </row>
    <row r="193" spans="1:6" x14ac:dyDescent="0.25">
      <c r="A193" s="23" t="s">
        <v>411</v>
      </c>
      <c r="B193" s="50" t="s">
        <v>175</v>
      </c>
      <c r="C193" s="39"/>
      <c r="D193" s="39"/>
      <c r="E193" s="39">
        <v>-1600</v>
      </c>
      <c r="F193" s="39">
        <v>-1600</v>
      </c>
    </row>
    <row r="194" spans="1:6" x14ac:dyDescent="0.25">
      <c r="A194" s="23" t="s">
        <v>412</v>
      </c>
      <c r="B194" s="50" t="s">
        <v>176</v>
      </c>
      <c r="C194" s="39">
        <v>280</v>
      </c>
      <c r="D194" s="39">
        <v>280</v>
      </c>
      <c r="E194" s="39"/>
      <c r="F194" s="39"/>
    </row>
    <row r="195" spans="1:6" x14ac:dyDescent="0.25">
      <c r="A195" s="23" t="s">
        <v>413</v>
      </c>
      <c r="B195" s="42" t="s">
        <v>177</v>
      </c>
      <c r="C195" s="39">
        <v>636</v>
      </c>
      <c r="D195" s="39">
        <v>8438</v>
      </c>
      <c r="E195" s="39">
        <v>15084</v>
      </c>
      <c r="F195" s="39">
        <v>17828</v>
      </c>
    </row>
    <row r="196" spans="1:6" x14ac:dyDescent="0.25">
      <c r="A196" s="23"/>
      <c r="B196" s="33" t="s">
        <v>178</v>
      </c>
      <c r="C196" s="39"/>
      <c r="D196" s="39"/>
      <c r="E196" s="39"/>
      <c r="F196" s="39"/>
    </row>
    <row r="197" spans="1:6" x14ac:dyDescent="0.25">
      <c r="A197" s="23" t="s">
        <v>414</v>
      </c>
      <c r="B197" s="51" t="s">
        <v>179</v>
      </c>
      <c r="C197" s="39">
        <v>-6465</v>
      </c>
      <c r="D197" s="39">
        <v>-10723</v>
      </c>
      <c r="E197" s="39">
        <v>-14048</v>
      </c>
      <c r="F197" s="39">
        <v>-17278</v>
      </c>
    </row>
    <row r="198" spans="1:6" x14ac:dyDescent="0.25">
      <c r="A198" s="23" t="s">
        <v>415</v>
      </c>
      <c r="B198" s="51" t="s">
        <v>180</v>
      </c>
      <c r="C198" s="39">
        <v>-80</v>
      </c>
      <c r="D198" s="39">
        <v>-155</v>
      </c>
      <c r="E198" s="39">
        <v>-195</v>
      </c>
      <c r="F198" s="39">
        <v>-195</v>
      </c>
    </row>
    <row r="199" spans="1:6" x14ac:dyDescent="0.25">
      <c r="A199" s="23" t="s">
        <v>416</v>
      </c>
      <c r="B199" s="51" t="s">
        <v>181</v>
      </c>
      <c r="C199" s="39">
        <v>1044</v>
      </c>
      <c r="D199" s="39">
        <v>1613</v>
      </c>
      <c r="E199" s="39">
        <v>2197</v>
      </c>
      <c r="F199" s="39">
        <v>2795</v>
      </c>
    </row>
    <row r="200" spans="1:6" x14ac:dyDescent="0.25">
      <c r="A200" s="23" t="s">
        <v>417</v>
      </c>
      <c r="B200" s="51" t="s">
        <v>182</v>
      </c>
      <c r="C200" s="39">
        <v>-235</v>
      </c>
      <c r="D200" s="39">
        <v>1139</v>
      </c>
      <c r="E200" s="39">
        <v>2550</v>
      </c>
      <c r="F200" s="39">
        <v>3999</v>
      </c>
    </row>
    <row r="201" spans="1:6" x14ac:dyDescent="0.25">
      <c r="A201" s="23" t="s">
        <v>418</v>
      </c>
      <c r="B201" s="51" t="s">
        <v>183</v>
      </c>
      <c r="C201" s="39">
        <v>65</v>
      </c>
      <c r="D201" s="39">
        <v>131</v>
      </c>
      <c r="E201" s="39">
        <v>199</v>
      </c>
      <c r="F201" s="39">
        <v>268</v>
      </c>
    </row>
    <row r="202" spans="1:6" x14ac:dyDescent="0.25">
      <c r="A202" s="23" t="s">
        <v>419</v>
      </c>
      <c r="B202" s="51" t="s">
        <v>184</v>
      </c>
      <c r="C202" s="39">
        <v>1101</v>
      </c>
      <c r="D202" s="39">
        <v>3302</v>
      </c>
      <c r="E202" s="39">
        <v>4556</v>
      </c>
      <c r="F202" s="39">
        <v>5664</v>
      </c>
    </row>
    <row r="203" spans="1:6" x14ac:dyDescent="0.25">
      <c r="A203" s="23" t="s">
        <v>420</v>
      </c>
      <c r="B203" s="51" t="s">
        <v>185</v>
      </c>
      <c r="C203" s="39">
        <v>4570</v>
      </c>
      <c r="D203" s="39">
        <v>4693</v>
      </c>
      <c r="E203" s="39">
        <v>4741</v>
      </c>
      <c r="F203" s="39">
        <v>4747</v>
      </c>
    </row>
    <row r="204" spans="1:6" x14ac:dyDescent="0.25">
      <c r="A204" s="23" t="s">
        <v>421</v>
      </c>
      <c r="B204" s="51" t="s">
        <v>186</v>
      </c>
      <c r="C204" s="39">
        <v>-19524</v>
      </c>
      <c r="D204" s="39">
        <v>-25891</v>
      </c>
      <c r="E204" s="39">
        <v>-30425</v>
      </c>
      <c r="F204" s="39">
        <v>-35192</v>
      </c>
    </row>
    <row r="205" spans="1:6" x14ac:dyDescent="0.25">
      <c r="A205" s="16" t="s">
        <v>422</v>
      </c>
      <c r="B205" s="52" t="s">
        <v>187</v>
      </c>
      <c r="C205" s="39">
        <v>-120</v>
      </c>
      <c r="D205" s="39">
        <v>-195</v>
      </c>
      <c r="E205" s="39">
        <v>-230</v>
      </c>
      <c r="F205" s="39">
        <v>-230</v>
      </c>
    </row>
    <row r="206" spans="1:6" x14ac:dyDescent="0.25">
      <c r="A206" s="16" t="s">
        <v>423</v>
      </c>
      <c r="B206" s="52" t="s">
        <v>188</v>
      </c>
      <c r="C206" s="39">
        <v>-119</v>
      </c>
      <c r="D206" s="39">
        <v>43</v>
      </c>
      <c r="E206" s="39">
        <v>211</v>
      </c>
      <c r="F206" s="39">
        <v>382</v>
      </c>
    </row>
    <row r="207" spans="1:6" x14ac:dyDescent="0.25">
      <c r="A207" s="16" t="s">
        <v>424</v>
      </c>
      <c r="B207" s="52" t="s">
        <v>189</v>
      </c>
      <c r="C207" s="39">
        <v>1310</v>
      </c>
      <c r="D207" s="39">
        <v>2287</v>
      </c>
      <c r="E207" s="39">
        <v>3289</v>
      </c>
      <c r="F207" s="39">
        <v>4315</v>
      </c>
    </row>
    <row r="208" spans="1:6" x14ac:dyDescent="0.25">
      <c r="A208" s="16" t="s">
        <v>425</v>
      </c>
      <c r="B208" s="52" t="s">
        <v>190</v>
      </c>
      <c r="C208" s="39">
        <v>2299</v>
      </c>
      <c r="D208" s="39">
        <v>3900</v>
      </c>
      <c r="E208" s="39">
        <v>5546</v>
      </c>
      <c r="F208" s="39">
        <v>7238</v>
      </c>
    </row>
    <row r="209" spans="1:6" x14ac:dyDescent="0.25">
      <c r="A209" s="16" t="s">
        <v>426</v>
      </c>
      <c r="B209" s="52" t="s">
        <v>191</v>
      </c>
      <c r="C209" s="39">
        <v>74</v>
      </c>
      <c r="D209" s="39">
        <v>149</v>
      </c>
      <c r="E209" s="39">
        <v>226</v>
      </c>
      <c r="F209" s="39">
        <v>305</v>
      </c>
    </row>
    <row r="210" spans="1:6" x14ac:dyDescent="0.25">
      <c r="A210" s="16" t="s">
        <v>427</v>
      </c>
      <c r="B210" s="52" t="s">
        <v>192</v>
      </c>
      <c r="C210" s="39">
        <v>1371</v>
      </c>
      <c r="D210" s="39">
        <v>3741</v>
      </c>
      <c r="E210" s="39">
        <v>5372</v>
      </c>
      <c r="F210" s="39">
        <v>7169</v>
      </c>
    </row>
    <row r="211" spans="1:6" x14ac:dyDescent="0.25">
      <c r="A211" s="16" t="s">
        <v>428</v>
      </c>
      <c r="B211" s="52" t="s">
        <v>193</v>
      </c>
      <c r="C211" s="39">
        <v>14709</v>
      </c>
      <c r="D211" s="39">
        <v>15966</v>
      </c>
      <c r="E211" s="39">
        <v>16011</v>
      </c>
      <c r="F211" s="39">
        <v>16013</v>
      </c>
    </row>
    <row r="212" spans="1:6" x14ac:dyDescent="0.25">
      <c r="A212" s="16" t="s">
        <v>429</v>
      </c>
      <c r="B212" s="52" t="s">
        <v>194</v>
      </c>
      <c r="C212" s="37">
        <v>988</v>
      </c>
      <c r="D212" s="37">
        <v>-764</v>
      </c>
      <c r="E212" s="37">
        <v>-6756</v>
      </c>
      <c r="F212" s="37">
        <v>-9394</v>
      </c>
    </row>
    <row r="213" spans="1:6" x14ac:dyDescent="0.25">
      <c r="A213" s="16" t="s">
        <v>430</v>
      </c>
      <c r="B213" s="52" t="s">
        <v>195</v>
      </c>
      <c r="C213" s="37">
        <v>-43</v>
      </c>
      <c r="D213" s="37">
        <v>-60</v>
      </c>
      <c r="E213" s="37">
        <v>-78</v>
      </c>
      <c r="F213" s="37">
        <v>-97</v>
      </c>
    </row>
    <row r="214" spans="1:6" x14ac:dyDescent="0.25">
      <c r="A214" s="16" t="s">
        <v>431</v>
      </c>
      <c r="B214" s="52" t="s">
        <v>196</v>
      </c>
      <c r="C214" s="37">
        <v>-1695</v>
      </c>
      <c r="D214" s="37">
        <v>-1372</v>
      </c>
      <c r="E214" s="37">
        <v>-1040</v>
      </c>
      <c r="F214" s="37">
        <v>-699</v>
      </c>
    </row>
    <row r="215" spans="1:6" x14ac:dyDescent="0.25">
      <c r="A215" s="16" t="s">
        <v>432</v>
      </c>
      <c r="B215" s="52" t="s">
        <v>197</v>
      </c>
      <c r="C215" s="37">
        <v>1194</v>
      </c>
      <c r="D215" s="37">
        <v>2941</v>
      </c>
      <c r="E215" s="37">
        <v>4735</v>
      </c>
      <c r="F215" s="37">
        <v>6578</v>
      </c>
    </row>
    <row r="216" spans="1:6" x14ac:dyDescent="0.25">
      <c r="A216" s="16" t="s">
        <v>433</v>
      </c>
      <c r="B216" s="52" t="s">
        <v>198</v>
      </c>
      <c r="C216" s="37">
        <v>75</v>
      </c>
      <c r="D216" s="37">
        <v>152</v>
      </c>
      <c r="E216" s="37">
        <v>231</v>
      </c>
      <c r="F216" s="37">
        <v>313</v>
      </c>
    </row>
    <row r="217" spans="1:6" x14ac:dyDescent="0.25">
      <c r="A217" s="16" t="s">
        <v>434</v>
      </c>
      <c r="B217" s="52" t="s">
        <v>199</v>
      </c>
      <c r="C217" s="37">
        <v>-380</v>
      </c>
      <c r="D217" s="37">
        <v>-548</v>
      </c>
      <c r="E217" s="37">
        <v>-870</v>
      </c>
      <c r="F217" s="37">
        <v>-520</v>
      </c>
    </row>
    <row r="218" spans="1:6" x14ac:dyDescent="0.25">
      <c r="A218" s="16" t="s">
        <v>435</v>
      </c>
      <c r="B218" s="52" t="s">
        <v>200</v>
      </c>
      <c r="C218" s="37">
        <v>-139</v>
      </c>
      <c r="D218" s="37">
        <v>-349</v>
      </c>
      <c r="E218" s="37">
        <v>3778</v>
      </c>
      <c r="F218" s="37">
        <v>3819</v>
      </c>
    </row>
    <row r="219" spans="1:6" x14ac:dyDescent="0.25">
      <c r="A219" s="16" t="s">
        <v>436</v>
      </c>
      <c r="B219" s="52" t="s">
        <v>201</v>
      </c>
      <c r="C219" s="37">
        <v>887</v>
      </c>
      <c r="D219" s="37">
        <v>1233</v>
      </c>
      <c r="E219" s="37">
        <v>802</v>
      </c>
      <c r="F219" s="37">
        <v>1142</v>
      </c>
    </row>
    <row r="220" spans="1:6" x14ac:dyDescent="0.25">
      <c r="A220" s="16" t="s">
        <v>437</v>
      </c>
      <c r="B220" s="52" t="s">
        <v>202</v>
      </c>
      <c r="C220" s="37">
        <v>-352</v>
      </c>
      <c r="D220" s="37">
        <v>-702</v>
      </c>
      <c r="E220" s="37">
        <v>-262</v>
      </c>
      <c r="F220" s="37">
        <v>-610</v>
      </c>
    </row>
    <row r="221" spans="1:6" x14ac:dyDescent="0.25">
      <c r="A221" s="16" t="s">
        <v>438</v>
      </c>
      <c r="B221" s="52" t="s">
        <v>203</v>
      </c>
      <c r="C221" s="37">
        <v>-535</v>
      </c>
      <c r="D221" s="37">
        <v>-531</v>
      </c>
      <c r="E221" s="37">
        <v>-540</v>
      </c>
      <c r="F221" s="37">
        <v>-532</v>
      </c>
    </row>
    <row r="222" spans="1:6" x14ac:dyDescent="0.25">
      <c r="A222" s="16" t="s">
        <v>439</v>
      </c>
      <c r="B222" s="52" t="s">
        <v>204</v>
      </c>
      <c r="C222" s="37">
        <v>1901</v>
      </c>
      <c r="D222" s="37">
        <v>1769</v>
      </c>
      <c r="E222" s="37">
        <v>1631</v>
      </c>
      <c r="F222" s="37">
        <v>1490</v>
      </c>
    </row>
    <row r="223" spans="1:6" x14ac:dyDescent="0.25">
      <c r="A223" s="16" t="s">
        <v>440</v>
      </c>
      <c r="B223" s="52" t="s">
        <v>205</v>
      </c>
      <c r="C223" s="37">
        <v>-89</v>
      </c>
      <c r="D223" s="37">
        <v>45</v>
      </c>
      <c r="E223" s="37">
        <v>182</v>
      </c>
      <c r="F223" s="37">
        <v>324</v>
      </c>
    </row>
    <row r="224" spans="1:6" x14ac:dyDescent="0.25">
      <c r="A224" s="16" t="s">
        <v>441</v>
      </c>
      <c r="B224" s="52" t="s">
        <v>206</v>
      </c>
      <c r="C224" s="37">
        <v>-1812</v>
      </c>
      <c r="D224" s="37">
        <v>-1814</v>
      </c>
      <c r="E224" s="37">
        <v>-1813</v>
      </c>
      <c r="F224" s="37">
        <v>-1814</v>
      </c>
    </row>
    <row r="225" spans="1:6" x14ac:dyDescent="0.25">
      <c r="A225" s="6" t="s">
        <v>67</v>
      </c>
      <c r="B225" s="1" t="s">
        <v>207</v>
      </c>
      <c r="C225" s="34">
        <v>2141</v>
      </c>
      <c r="D225" s="34">
        <v>10523</v>
      </c>
      <c r="E225" s="34">
        <v>22144</v>
      </c>
      <c r="F225" s="34">
        <v>25388</v>
      </c>
    </row>
    <row r="226" spans="1:6" x14ac:dyDescent="0.25">
      <c r="A226" s="27"/>
      <c r="B226" s="3"/>
      <c r="C226" s="35"/>
      <c r="D226" s="35"/>
      <c r="E226" s="35"/>
      <c r="F226" s="35"/>
    </row>
    <row r="227" spans="1:6" x14ac:dyDescent="0.25">
      <c r="A227" s="28"/>
      <c r="B227" s="29" t="s">
        <v>2</v>
      </c>
      <c r="C227" s="36"/>
      <c r="D227" s="36"/>
      <c r="E227" s="36"/>
      <c r="F227" s="36"/>
    </row>
    <row r="228" spans="1:6" x14ac:dyDescent="0.25">
      <c r="A228" s="16" t="s">
        <v>442</v>
      </c>
      <c r="B228" s="51" t="s">
        <v>208</v>
      </c>
      <c r="C228" s="39">
        <v>168</v>
      </c>
      <c r="D228" s="39">
        <v>168</v>
      </c>
      <c r="E228" s="39">
        <v>168</v>
      </c>
      <c r="F228" s="39">
        <v>168</v>
      </c>
    </row>
    <row r="229" spans="1:6" x14ac:dyDescent="0.25">
      <c r="A229" s="16" t="s">
        <v>443</v>
      </c>
      <c r="B229" s="51" t="s">
        <v>52</v>
      </c>
      <c r="C229" s="39"/>
      <c r="D229" s="39">
        <v>-490</v>
      </c>
      <c r="E229" s="39">
        <v>-980</v>
      </c>
      <c r="F229" s="39">
        <v>-980</v>
      </c>
    </row>
    <row r="230" spans="1:6" x14ac:dyDescent="0.25">
      <c r="A230" s="16" t="s">
        <v>444</v>
      </c>
      <c r="B230" s="20" t="s">
        <v>209</v>
      </c>
      <c r="C230" s="39"/>
      <c r="D230" s="39">
        <v>950</v>
      </c>
      <c r="E230" s="39">
        <v>950</v>
      </c>
      <c r="F230" s="39"/>
    </row>
    <row r="231" spans="1:6" x14ac:dyDescent="0.25">
      <c r="A231" s="16" t="s">
        <v>445</v>
      </c>
      <c r="B231" s="51" t="s">
        <v>210</v>
      </c>
      <c r="C231" s="39">
        <v>500</v>
      </c>
      <c r="D231" s="39"/>
      <c r="E231" s="39"/>
      <c r="F231" s="39"/>
    </row>
    <row r="232" spans="1:6" x14ac:dyDescent="0.25">
      <c r="A232" s="16" t="s">
        <v>446</v>
      </c>
      <c r="B232" s="51" t="s">
        <v>211</v>
      </c>
      <c r="C232" s="39">
        <v>-500</v>
      </c>
      <c r="D232" s="39"/>
      <c r="E232" s="39"/>
      <c r="F232" s="39"/>
    </row>
    <row r="233" spans="1:6" x14ac:dyDescent="0.25">
      <c r="A233" s="16" t="s">
        <v>447</v>
      </c>
      <c r="B233" s="51" t="s">
        <v>212</v>
      </c>
      <c r="C233" s="39">
        <v>800</v>
      </c>
      <c r="D233" s="39"/>
      <c r="E233" s="39"/>
      <c r="F233" s="39"/>
    </row>
    <row r="234" spans="1:6" ht="25.5" x14ac:dyDescent="0.25">
      <c r="A234" s="16" t="s">
        <v>448</v>
      </c>
      <c r="B234" s="51" t="s">
        <v>213</v>
      </c>
      <c r="C234" s="39">
        <v>-800</v>
      </c>
      <c r="D234" s="39"/>
      <c r="E234" s="39"/>
      <c r="F234" s="39"/>
    </row>
    <row r="235" spans="1:6" x14ac:dyDescent="0.25">
      <c r="A235" s="16" t="s">
        <v>449</v>
      </c>
      <c r="B235" s="51" t="s">
        <v>214</v>
      </c>
      <c r="C235" s="39">
        <v>300</v>
      </c>
      <c r="D235" s="39"/>
      <c r="E235" s="39"/>
      <c r="F235" s="39"/>
    </row>
    <row r="236" spans="1:6" ht="25.5" x14ac:dyDescent="0.25">
      <c r="A236" s="16" t="s">
        <v>450</v>
      </c>
      <c r="B236" s="51" t="s">
        <v>215</v>
      </c>
      <c r="C236" s="39">
        <v>-300</v>
      </c>
      <c r="D236" s="39"/>
      <c r="E236" s="39"/>
      <c r="F236" s="39"/>
    </row>
    <row r="237" spans="1:6" x14ac:dyDescent="0.25">
      <c r="A237" s="16" t="s">
        <v>451</v>
      </c>
      <c r="B237" s="51" t="s">
        <v>216</v>
      </c>
      <c r="C237" s="39">
        <v>800</v>
      </c>
      <c r="D237" s="39"/>
      <c r="E237" s="39"/>
      <c r="F237" s="39"/>
    </row>
    <row r="238" spans="1:6" ht="25.5" x14ac:dyDescent="0.25">
      <c r="A238" s="16" t="s">
        <v>452</v>
      </c>
      <c r="B238" s="51" t="s">
        <v>217</v>
      </c>
      <c r="C238" s="39">
        <v>-800</v>
      </c>
      <c r="D238" s="39"/>
      <c r="E238" s="39"/>
      <c r="F238" s="39"/>
    </row>
    <row r="239" spans="1:6" x14ac:dyDescent="0.25">
      <c r="A239" s="23" t="s">
        <v>453</v>
      </c>
      <c r="B239" s="51" t="s">
        <v>218</v>
      </c>
      <c r="C239" s="39">
        <v>350</v>
      </c>
      <c r="D239" s="39">
        <v>350</v>
      </c>
      <c r="E239" s="39">
        <v>350</v>
      </c>
      <c r="F239" s="39">
        <v>350</v>
      </c>
    </row>
    <row r="240" spans="1:6" x14ac:dyDescent="0.25">
      <c r="A240" s="16" t="s">
        <v>454</v>
      </c>
      <c r="B240" s="51" t="s">
        <v>219</v>
      </c>
      <c r="C240" s="39">
        <v>150</v>
      </c>
      <c r="D240" s="39">
        <v>150</v>
      </c>
      <c r="E240" s="39">
        <v>150</v>
      </c>
      <c r="F240" s="39">
        <v>150</v>
      </c>
    </row>
    <row r="241" spans="1:6" x14ac:dyDescent="0.25">
      <c r="A241" s="16" t="s">
        <v>455</v>
      </c>
      <c r="B241" s="51" t="s">
        <v>220</v>
      </c>
      <c r="C241" s="39">
        <v>910</v>
      </c>
      <c r="D241" s="39">
        <v>910</v>
      </c>
      <c r="E241" s="39">
        <v>910</v>
      </c>
      <c r="F241" s="39">
        <v>910</v>
      </c>
    </row>
    <row r="242" spans="1:6" x14ac:dyDescent="0.25">
      <c r="A242" s="16" t="s">
        <v>456</v>
      </c>
      <c r="B242" s="53" t="s">
        <v>221</v>
      </c>
      <c r="C242" s="39">
        <v>600</v>
      </c>
      <c r="D242" s="39">
        <v>600</v>
      </c>
      <c r="E242" s="39">
        <v>600</v>
      </c>
      <c r="F242" s="39">
        <v>600</v>
      </c>
    </row>
    <row r="243" spans="1:6" x14ac:dyDescent="0.25">
      <c r="A243" s="23" t="s">
        <v>457</v>
      </c>
      <c r="B243" s="53" t="s">
        <v>222</v>
      </c>
      <c r="C243" s="40">
        <v>-334</v>
      </c>
      <c r="D243" s="40">
        <v>-334</v>
      </c>
      <c r="E243" s="40">
        <v>-334</v>
      </c>
      <c r="F243" s="40">
        <v>-334</v>
      </c>
    </row>
    <row r="244" spans="1:6" x14ac:dyDescent="0.25">
      <c r="A244" s="6" t="s">
        <v>67</v>
      </c>
      <c r="B244" s="1" t="s">
        <v>223</v>
      </c>
      <c r="C244" s="34">
        <v>1844</v>
      </c>
      <c r="D244" s="34">
        <v>2304</v>
      </c>
      <c r="E244" s="34">
        <v>1814</v>
      </c>
      <c r="F244" s="34">
        <v>864</v>
      </c>
    </row>
    <row r="245" spans="1:6" x14ac:dyDescent="0.25">
      <c r="A245" s="27"/>
      <c r="B245" s="3"/>
      <c r="C245" s="35"/>
      <c r="D245" s="35"/>
      <c r="E245" s="35"/>
      <c r="F245" s="35"/>
    </row>
    <row r="246" spans="1:6" x14ac:dyDescent="0.25">
      <c r="A246" s="28"/>
      <c r="B246" s="29" t="s">
        <v>3</v>
      </c>
      <c r="C246" s="36"/>
      <c r="D246" s="36"/>
      <c r="E246" s="36"/>
      <c r="F246" s="36"/>
    </row>
    <row r="247" spans="1:6" x14ac:dyDescent="0.25">
      <c r="A247" s="16" t="s">
        <v>458</v>
      </c>
      <c r="B247" s="54" t="s">
        <v>52</v>
      </c>
      <c r="C247" s="39"/>
      <c r="D247" s="39">
        <v>-230</v>
      </c>
      <c r="E247" s="39">
        <v>-460</v>
      </c>
      <c r="F247" s="39">
        <v>-460</v>
      </c>
    </row>
    <row r="248" spans="1:6" x14ac:dyDescent="0.25">
      <c r="A248" s="16" t="s">
        <v>459</v>
      </c>
      <c r="B248" s="54" t="s">
        <v>224</v>
      </c>
      <c r="C248" s="39">
        <v>700</v>
      </c>
      <c r="D248" s="39">
        <v>700</v>
      </c>
      <c r="E248" s="39">
        <v>700</v>
      </c>
      <c r="F248" s="39">
        <v>700</v>
      </c>
    </row>
    <row r="249" spans="1:6" ht="25.5" x14ac:dyDescent="0.25">
      <c r="A249" s="16" t="s">
        <v>460</v>
      </c>
      <c r="B249" s="54" t="s">
        <v>225</v>
      </c>
      <c r="C249" s="39">
        <v>-700</v>
      </c>
      <c r="D249" s="39">
        <v>-700</v>
      </c>
      <c r="E249" s="39"/>
      <c r="F249" s="39"/>
    </row>
    <row r="250" spans="1:6" x14ac:dyDescent="0.25">
      <c r="A250" s="6" t="s">
        <v>67</v>
      </c>
      <c r="B250" s="1" t="s">
        <v>226</v>
      </c>
      <c r="C250" s="34">
        <v>0</v>
      </c>
      <c r="D250" s="34">
        <v>-230</v>
      </c>
      <c r="E250" s="34">
        <v>240</v>
      </c>
      <c r="F250" s="34">
        <v>240</v>
      </c>
    </row>
    <row r="251" spans="1:6" x14ac:dyDescent="0.25">
      <c r="A251" s="27"/>
      <c r="B251" s="3"/>
      <c r="C251" s="35"/>
      <c r="D251" s="35"/>
      <c r="E251" s="35"/>
      <c r="F251" s="35"/>
    </row>
    <row r="252" spans="1:6" x14ac:dyDescent="0.25">
      <c r="A252" s="28"/>
      <c r="B252" s="29" t="s">
        <v>227</v>
      </c>
      <c r="C252" s="36"/>
      <c r="D252" s="36"/>
      <c r="E252" s="36"/>
      <c r="F252" s="36"/>
    </row>
    <row r="253" spans="1:6" x14ac:dyDescent="0.25">
      <c r="A253" s="55"/>
      <c r="B253" s="33" t="s">
        <v>228</v>
      </c>
      <c r="C253" s="49"/>
      <c r="D253" s="49"/>
      <c r="E253" s="49"/>
      <c r="F253" s="49"/>
    </row>
    <row r="254" spans="1:6" x14ac:dyDescent="0.25">
      <c r="A254" s="23" t="s">
        <v>461</v>
      </c>
      <c r="B254" s="51" t="s">
        <v>229</v>
      </c>
      <c r="C254" s="39"/>
      <c r="D254" s="39"/>
      <c r="E254" s="39">
        <v>-420</v>
      </c>
      <c r="F254" s="39">
        <v>-420</v>
      </c>
    </row>
    <row r="255" spans="1:6" x14ac:dyDescent="0.25">
      <c r="A255" s="23" t="s">
        <v>462</v>
      </c>
      <c r="B255" s="51" t="s">
        <v>51</v>
      </c>
      <c r="C255" s="39"/>
      <c r="D255" s="39">
        <v>-1000</v>
      </c>
      <c r="E255" s="39">
        <v>-1910</v>
      </c>
      <c r="F255" s="39">
        <v>-1910</v>
      </c>
    </row>
    <row r="256" spans="1:6" ht="25.5" x14ac:dyDescent="0.25">
      <c r="A256" s="23" t="s">
        <v>463</v>
      </c>
      <c r="B256" s="51" t="s">
        <v>230</v>
      </c>
      <c r="C256" s="39">
        <v>215</v>
      </c>
      <c r="D256" s="39">
        <v>55</v>
      </c>
      <c r="E256" s="39">
        <v>55</v>
      </c>
      <c r="F256" s="39">
        <v>55</v>
      </c>
    </row>
    <row r="257" spans="1:6" ht="25.5" x14ac:dyDescent="0.25">
      <c r="A257" s="23" t="s">
        <v>464</v>
      </c>
      <c r="B257" s="51" t="s">
        <v>231</v>
      </c>
      <c r="C257" s="39">
        <v>-215</v>
      </c>
      <c r="D257" s="39"/>
      <c r="E257" s="39"/>
      <c r="F257" s="39"/>
    </row>
    <row r="258" spans="1:6" x14ac:dyDescent="0.25">
      <c r="A258" s="23" t="s">
        <v>465</v>
      </c>
      <c r="B258" s="51" t="s">
        <v>232</v>
      </c>
      <c r="C258" s="40">
        <v>300</v>
      </c>
      <c r="D258" s="40">
        <v>300</v>
      </c>
      <c r="E258" s="40">
        <v>300</v>
      </c>
      <c r="F258" s="40">
        <v>300</v>
      </c>
    </row>
    <row r="259" spans="1:6" x14ac:dyDescent="0.25">
      <c r="A259" s="23" t="s">
        <v>517</v>
      </c>
      <c r="B259" s="51" t="s">
        <v>519</v>
      </c>
      <c r="C259" s="40">
        <v>313</v>
      </c>
      <c r="D259" s="40"/>
      <c r="E259" s="40"/>
      <c r="F259" s="40"/>
    </row>
    <row r="260" spans="1:6" x14ac:dyDescent="0.25">
      <c r="A260" s="23" t="s">
        <v>518</v>
      </c>
      <c r="B260" s="51" t="s">
        <v>520</v>
      </c>
      <c r="C260" s="40">
        <v>-313</v>
      </c>
      <c r="D260" s="40"/>
      <c r="E260" s="40"/>
      <c r="F260" s="40"/>
    </row>
    <row r="261" spans="1:6" x14ac:dyDescent="0.25">
      <c r="A261" s="23" t="s">
        <v>138</v>
      </c>
      <c r="B261" s="33" t="s">
        <v>233</v>
      </c>
      <c r="C261" s="40"/>
      <c r="D261" s="40"/>
      <c r="E261" s="40"/>
      <c r="F261" s="40"/>
    </row>
    <row r="262" spans="1:6" x14ac:dyDescent="0.25">
      <c r="A262" s="23" t="s">
        <v>466</v>
      </c>
      <c r="B262" s="51" t="s">
        <v>234</v>
      </c>
      <c r="C262" s="40">
        <v>77000</v>
      </c>
      <c r="D262" s="40">
        <v>77000</v>
      </c>
      <c r="E262" s="40">
        <v>77000</v>
      </c>
      <c r="F262" s="40">
        <v>77000</v>
      </c>
    </row>
    <row r="263" spans="1:6" x14ac:dyDescent="0.25">
      <c r="A263" s="23" t="s">
        <v>467</v>
      </c>
      <c r="B263" s="51" t="s">
        <v>52</v>
      </c>
      <c r="C263" s="40"/>
      <c r="D263" s="40">
        <v>-300</v>
      </c>
      <c r="E263" s="40">
        <v>-700</v>
      </c>
      <c r="F263" s="40">
        <v>-700</v>
      </c>
    </row>
    <row r="264" spans="1:6" x14ac:dyDescent="0.25">
      <c r="A264" s="23" t="s">
        <v>468</v>
      </c>
      <c r="B264" s="51" t="s">
        <v>235</v>
      </c>
      <c r="C264" s="40">
        <v>893</v>
      </c>
      <c r="D264" s="40">
        <v>512</v>
      </c>
      <c r="E264" s="40">
        <v>10</v>
      </c>
      <c r="F264" s="40">
        <v>10</v>
      </c>
    </row>
    <row r="265" spans="1:6" x14ac:dyDescent="0.25">
      <c r="A265" s="23" t="s">
        <v>469</v>
      </c>
      <c r="B265" s="51" t="s">
        <v>236</v>
      </c>
      <c r="C265" s="40">
        <v>850</v>
      </c>
      <c r="D265" s="40">
        <v>2268</v>
      </c>
      <c r="E265" s="40">
        <v>2735</v>
      </c>
      <c r="F265" s="40">
        <v>2750</v>
      </c>
    </row>
    <row r="266" spans="1:6" x14ac:dyDescent="0.25">
      <c r="A266" s="23" t="s">
        <v>470</v>
      </c>
      <c r="B266" s="51" t="s">
        <v>237</v>
      </c>
      <c r="C266" s="40">
        <v>735</v>
      </c>
      <c r="D266" s="40">
        <v>735</v>
      </c>
      <c r="E266" s="40">
        <v>735</v>
      </c>
      <c r="F266" s="40">
        <v>735</v>
      </c>
    </row>
    <row r="267" spans="1:6" x14ac:dyDescent="0.25">
      <c r="A267" s="23" t="s">
        <v>471</v>
      </c>
      <c r="B267" s="51" t="s">
        <v>238</v>
      </c>
      <c r="C267" s="40">
        <v>-571</v>
      </c>
      <c r="D267" s="40">
        <v>-571</v>
      </c>
      <c r="E267" s="40">
        <v>-571</v>
      </c>
      <c r="F267" s="40">
        <v>-571</v>
      </c>
    </row>
    <row r="268" spans="1:6" x14ac:dyDescent="0.25">
      <c r="A268" s="23" t="s">
        <v>472</v>
      </c>
      <c r="B268" s="51" t="s">
        <v>239</v>
      </c>
      <c r="C268" s="40">
        <v>-378</v>
      </c>
      <c r="D268" s="40">
        <v>-766</v>
      </c>
      <c r="E268" s="40">
        <v>-1165</v>
      </c>
      <c r="F268" s="40">
        <v>-1165</v>
      </c>
    </row>
    <row r="269" spans="1:6" x14ac:dyDescent="0.25">
      <c r="A269" s="23" t="s">
        <v>473</v>
      </c>
      <c r="B269" s="51" t="s">
        <v>240</v>
      </c>
      <c r="C269" s="40">
        <v>500</v>
      </c>
      <c r="D269" s="40"/>
      <c r="E269" s="40"/>
      <c r="F269" s="40"/>
    </row>
    <row r="270" spans="1:6" x14ac:dyDescent="0.25">
      <c r="A270" s="23" t="s">
        <v>474</v>
      </c>
      <c r="B270" s="51" t="s">
        <v>241</v>
      </c>
      <c r="C270" s="40">
        <v>0</v>
      </c>
      <c r="D270" s="40">
        <v>-775</v>
      </c>
      <c r="E270" s="40">
        <v>-2229</v>
      </c>
      <c r="F270" s="40">
        <v>-2229</v>
      </c>
    </row>
    <row r="271" spans="1:6" x14ac:dyDescent="0.25">
      <c r="A271" s="23" t="s">
        <v>475</v>
      </c>
      <c r="B271" s="51" t="s">
        <v>242</v>
      </c>
      <c r="C271" s="40"/>
      <c r="D271" s="40">
        <v>165</v>
      </c>
      <c r="E271" s="40">
        <v>1950</v>
      </c>
      <c r="F271" s="40">
        <v>1950</v>
      </c>
    </row>
    <row r="272" spans="1:6" x14ac:dyDescent="0.25">
      <c r="A272" s="23" t="s">
        <v>476</v>
      </c>
      <c r="B272" s="51" t="s">
        <v>243</v>
      </c>
      <c r="C272" s="40"/>
      <c r="D272" s="40">
        <v>-80</v>
      </c>
      <c r="E272" s="40">
        <v>-1200</v>
      </c>
      <c r="F272" s="40">
        <v>-1200</v>
      </c>
    </row>
    <row r="273" spans="1:6" x14ac:dyDescent="0.25">
      <c r="A273" s="23" t="s">
        <v>477</v>
      </c>
      <c r="B273" s="51" t="s">
        <v>244</v>
      </c>
      <c r="C273" s="40">
        <v>500</v>
      </c>
      <c r="D273" s="40"/>
      <c r="E273" s="40"/>
      <c r="F273" s="40"/>
    </row>
    <row r="274" spans="1:6" x14ac:dyDescent="0.25">
      <c r="A274" s="23" t="s">
        <v>478</v>
      </c>
      <c r="B274" s="51" t="s">
        <v>245</v>
      </c>
      <c r="C274" s="40">
        <v>575</v>
      </c>
      <c r="D274" s="40"/>
      <c r="E274" s="40"/>
      <c r="F274" s="40"/>
    </row>
    <row r="275" spans="1:6" x14ac:dyDescent="0.25">
      <c r="A275" s="23" t="s">
        <v>479</v>
      </c>
      <c r="B275" s="51" t="s">
        <v>246</v>
      </c>
      <c r="C275" s="40">
        <v>-575</v>
      </c>
      <c r="D275" s="40"/>
      <c r="E275" s="40"/>
      <c r="F275" s="40"/>
    </row>
    <row r="276" spans="1:6" x14ac:dyDescent="0.25">
      <c r="A276" s="23" t="s">
        <v>480</v>
      </c>
      <c r="B276" s="51" t="s">
        <v>247</v>
      </c>
      <c r="C276" s="40">
        <v>520</v>
      </c>
      <c r="D276" s="40">
        <v>520</v>
      </c>
      <c r="E276" s="40"/>
      <c r="F276" s="40"/>
    </row>
    <row r="277" spans="1:6" x14ac:dyDescent="0.25">
      <c r="A277" s="23" t="s">
        <v>481</v>
      </c>
      <c r="B277" s="51" t="s">
        <v>248</v>
      </c>
      <c r="C277" s="40">
        <v>175</v>
      </c>
      <c r="D277" s="40">
        <v>175</v>
      </c>
      <c r="E277" s="40">
        <v>175</v>
      </c>
      <c r="F277" s="40">
        <v>175</v>
      </c>
    </row>
    <row r="278" spans="1:6" x14ac:dyDescent="0.25">
      <c r="A278" s="23" t="s">
        <v>482</v>
      </c>
      <c r="B278" s="51" t="s">
        <v>249</v>
      </c>
      <c r="C278" s="40">
        <v>370</v>
      </c>
      <c r="D278" s="40">
        <v>370</v>
      </c>
      <c r="E278" s="40">
        <v>370</v>
      </c>
      <c r="F278" s="40">
        <v>370</v>
      </c>
    </row>
    <row r="279" spans="1:6" x14ac:dyDescent="0.25">
      <c r="A279" s="23" t="s">
        <v>483</v>
      </c>
      <c r="B279" s="51" t="s">
        <v>250</v>
      </c>
      <c r="C279" s="40">
        <v>-4000</v>
      </c>
      <c r="D279" s="40">
        <v>-4000</v>
      </c>
      <c r="E279" s="40">
        <v>-4000</v>
      </c>
      <c r="F279" s="40">
        <v>-4000</v>
      </c>
    </row>
    <row r="280" spans="1:6" x14ac:dyDescent="0.25">
      <c r="A280" s="23" t="s">
        <v>484</v>
      </c>
      <c r="B280" s="51" t="s">
        <v>251</v>
      </c>
      <c r="C280" s="39">
        <v>1500</v>
      </c>
      <c r="D280" s="39"/>
      <c r="E280" s="39"/>
      <c r="F280" s="39"/>
    </row>
    <row r="281" spans="1:6" x14ac:dyDescent="0.25">
      <c r="A281" s="23" t="s">
        <v>485</v>
      </c>
      <c r="B281" s="51" t="s">
        <v>252</v>
      </c>
      <c r="C281" s="39">
        <v>-1500</v>
      </c>
      <c r="D281" s="39"/>
      <c r="E281" s="39"/>
      <c r="F281" s="39"/>
    </row>
    <row r="282" spans="1:6" x14ac:dyDescent="0.25">
      <c r="A282" s="23" t="s">
        <v>486</v>
      </c>
      <c r="B282" s="42" t="s">
        <v>253</v>
      </c>
      <c r="C282" s="39">
        <v>7411</v>
      </c>
      <c r="D282" s="39">
        <v>24877</v>
      </c>
      <c r="E282" s="39">
        <v>24877</v>
      </c>
      <c r="F282" s="39">
        <v>24877</v>
      </c>
    </row>
    <row r="283" spans="1:6" x14ac:dyDescent="0.25">
      <c r="A283" s="23" t="s">
        <v>487</v>
      </c>
      <c r="B283" s="42" t="s">
        <v>150</v>
      </c>
      <c r="C283" s="39"/>
      <c r="D283" s="39"/>
      <c r="E283" s="39">
        <v>3130</v>
      </c>
      <c r="F283" s="39">
        <v>3130</v>
      </c>
    </row>
    <row r="284" spans="1:6" x14ac:dyDescent="0.25">
      <c r="A284" s="23" t="s">
        <v>138</v>
      </c>
      <c r="B284" s="33" t="s">
        <v>254</v>
      </c>
      <c r="C284" s="39"/>
      <c r="D284" s="40"/>
      <c r="E284" s="40"/>
      <c r="F284" s="40"/>
    </row>
    <row r="285" spans="1:6" x14ac:dyDescent="0.25">
      <c r="A285" s="23" t="s">
        <v>488</v>
      </c>
      <c r="B285" s="51" t="s">
        <v>255</v>
      </c>
      <c r="C285" s="39"/>
      <c r="D285" s="40">
        <v>2430</v>
      </c>
      <c r="E285" s="40"/>
      <c r="F285" s="40">
        <v>1895</v>
      </c>
    </row>
    <row r="286" spans="1:6" x14ac:dyDescent="0.25">
      <c r="A286" s="23" t="s">
        <v>489</v>
      </c>
      <c r="B286" s="51" t="s">
        <v>256</v>
      </c>
      <c r="C286" s="39"/>
      <c r="D286" s="40">
        <v>150</v>
      </c>
      <c r="E286" s="40"/>
      <c r="F286" s="40"/>
    </row>
    <row r="287" spans="1:6" x14ac:dyDescent="0.25">
      <c r="A287" s="23" t="s">
        <v>490</v>
      </c>
      <c r="B287" s="51" t="s">
        <v>257</v>
      </c>
      <c r="C287" s="39"/>
      <c r="D287" s="40">
        <v>300</v>
      </c>
      <c r="E287" s="40"/>
      <c r="F287" s="40"/>
    </row>
    <row r="288" spans="1:6" x14ac:dyDescent="0.25">
      <c r="A288" s="23" t="s">
        <v>138</v>
      </c>
      <c r="B288" s="33" t="s">
        <v>258</v>
      </c>
      <c r="C288" s="39"/>
      <c r="D288" s="39"/>
      <c r="E288" s="39"/>
      <c r="F288" s="39"/>
    </row>
    <row r="289" spans="1:6" x14ac:dyDescent="0.25">
      <c r="A289" s="23" t="s">
        <v>491</v>
      </c>
      <c r="B289" s="51" t="s">
        <v>259</v>
      </c>
      <c r="C289" s="18">
        <v>2159</v>
      </c>
      <c r="D289" s="18">
        <v>2159</v>
      </c>
      <c r="E289" s="18">
        <v>2159</v>
      </c>
      <c r="F289" s="18">
        <v>2159</v>
      </c>
    </row>
    <row r="290" spans="1:6" x14ac:dyDescent="0.25">
      <c r="A290" s="23" t="s">
        <v>492</v>
      </c>
      <c r="B290" s="51" t="s">
        <v>260</v>
      </c>
      <c r="C290" s="18">
        <v>-200</v>
      </c>
      <c r="D290" s="18">
        <v>-200</v>
      </c>
      <c r="E290" s="18">
        <v>-200</v>
      </c>
      <c r="F290" s="18">
        <v>-200</v>
      </c>
    </row>
    <row r="291" spans="1:6" x14ac:dyDescent="0.25">
      <c r="A291" s="23" t="s">
        <v>493</v>
      </c>
      <c r="B291" s="51" t="s">
        <v>261</v>
      </c>
      <c r="C291" s="19"/>
      <c r="D291" s="19">
        <v>-3010</v>
      </c>
      <c r="E291" s="19">
        <v>-3010</v>
      </c>
      <c r="F291" s="19">
        <v>-3010</v>
      </c>
    </row>
    <row r="292" spans="1:6" x14ac:dyDescent="0.25">
      <c r="A292" s="23" t="s">
        <v>494</v>
      </c>
      <c r="B292" s="51" t="s">
        <v>262</v>
      </c>
      <c r="C292" s="19">
        <v>1700</v>
      </c>
      <c r="D292" s="19">
        <v>1500</v>
      </c>
      <c r="E292" s="19">
        <v>1600</v>
      </c>
      <c r="F292" s="19">
        <v>1700</v>
      </c>
    </row>
    <row r="293" spans="1:6" x14ac:dyDescent="0.25">
      <c r="A293" s="23" t="s">
        <v>495</v>
      </c>
      <c r="B293" s="51" t="s">
        <v>263</v>
      </c>
      <c r="C293" s="19">
        <v>1500</v>
      </c>
      <c r="D293" s="19"/>
      <c r="E293" s="19"/>
      <c r="F293" s="19"/>
    </row>
    <row r="294" spans="1:6" x14ac:dyDescent="0.25">
      <c r="A294" s="23" t="s">
        <v>496</v>
      </c>
      <c r="B294" s="51" t="s">
        <v>264</v>
      </c>
      <c r="C294" s="19"/>
      <c r="D294" s="19">
        <v>-2000</v>
      </c>
      <c r="E294" s="19">
        <v>-2000</v>
      </c>
      <c r="F294" s="19">
        <v>-2000</v>
      </c>
    </row>
    <row r="295" spans="1:6" x14ac:dyDescent="0.25">
      <c r="A295" s="23" t="s">
        <v>497</v>
      </c>
      <c r="B295" s="51" t="s">
        <v>265</v>
      </c>
      <c r="C295" s="19">
        <v>3000</v>
      </c>
      <c r="D295" s="19">
        <v>3000</v>
      </c>
      <c r="E295" s="19">
        <v>3000</v>
      </c>
      <c r="F295" s="19">
        <v>3000</v>
      </c>
    </row>
    <row r="296" spans="1:6" x14ac:dyDescent="0.25">
      <c r="A296" s="23" t="s">
        <v>498</v>
      </c>
      <c r="B296" s="51" t="s">
        <v>266</v>
      </c>
      <c r="C296" s="19">
        <v>-5014</v>
      </c>
      <c r="D296" s="19">
        <v>-5014</v>
      </c>
      <c r="E296" s="19">
        <v>-5014</v>
      </c>
      <c r="F296" s="19">
        <v>-5014</v>
      </c>
    </row>
    <row r="297" spans="1:6" x14ac:dyDescent="0.25">
      <c r="A297" s="23" t="s">
        <v>499</v>
      </c>
      <c r="B297" s="51" t="s">
        <v>267</v>
      </c>
      <c r="C297" s="19">
        <v>3808</v>
      </c>
      <c r="D297" s="19">
        <v>9308</v>
      </c>
      <c r="E297" s="19">
        <v>10909</v>
      </c>
      <c r="F297" s="19">
        <v>12291</v>
      </c>
    </row>
    <row r="298" spans="1:6" x14ac:dyDescent="0.25">
      <c r="A298" s="16" t="s">
        <v>138</v>
      </c>
      <c r="B298" s="33" t="s">
        <v>268</v>
      </c>
      <c r="C298" s="40"/>
      <c r="D298" s="40"/>
      <c r="E298" s="40"/>
      <c r="F298" s="40"/>
    </row>
    <row r="299" spans="1:6" x14ac:dyDescent="0.25">
      <c r="A299" s="23" t="s">
        <v>500</v>
      </c>
      <c r="B299" s="22" t="s">
        <v>269</v>
      </c>
      <c r="C299" s="19">
        <v>8097</v>
      </c>
      <c r="D299" s="19">
        <v>8157</v>
      </c>
      <c r="E299" s="19">
        <v>8222</v>
      </c>
      <c r="F299" s="19">
        <v>8294</v>
      </c>
    </row>
    <row r="300" spans="1:6" ht="30" x14ac:dyDescent="0.25">
      <c r="A300" s="56" t="s">
        <v>67</v>
      </c>
      <c r="B300" s="10" t="s">
        <v>270</v>
      </c>
      <c r="C300" s="57">
        <f>SUM(C254:C299)</f>
        <v>99355</v>
      </c>
      <c r="D300" s="57">
        <f t="shared" ref="D300:F300" si="6">SUM(D254:D299)</f>
        <v>116265</v>
      </c>
      <c r="E300" s="57">
        <f t="shared" si="6"/>
        <v>114808</v>
      </c>
      <c r="F300" s="57">
        <f t="shared" si="6"/>
        <v>118272</v>
      </c>
    </row>
    <row r="302" spans="1:6" x14ac:dyDescent="0.25">
      <c r="C302" s="62">
        <f>C300+C250+C244+C225+C179+C130+C87+C63</f>
        <v>157867</v>
      </c>
      <c r="D302" s="62">
        <f>D300+D250+D244+D225+D179+D130+D87+D63</f>
        <v>244509</v>
      </c>
      <c r="E302" s="62">
        <f t="shared" ref="E302:F302" si="7">E300+E250+E244+E225+E179+E130+E87+E63</f>
        <v>289707</v>
      </c>
      <c r="F302" s="62">
        <f t="shared" si="7"/>
        <v>333095</v>
      </c>
    </row>
    <row r="304" spans="1:6" x14ac:dyDescent="0.25">
      <c r="C304">
        <v>156767</v>
      </c>
      <c r="D304">
        <v>244109</v>
      </c>
      <c r="E304">
        <v>289307</v>
      </c>
      <c r="F304">
        <v>332695</v>
      </c>
    </row>
    <row r="305" spans="3:6" x14ac:dyDescent="0.25">
      <c r="C305" s="62">
        <f>C302-C304</f>
        <v>1100</v>
      </c>
      <c r="D305" s="62">
        <f t="shared" ref="D305:F305" si="8">D302-D304</f>
        <v>400</v>
      </c>
      <c r="E305" s="62">
        <f t="shared" si="8"/>
        <v>400</v>
      </c>
      <c r="F305" s="62">
        <f t="shared" si="8"/>
        <v>400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ØP 2018-2021</vt:lpstr>
    </vt:vector>
  </TitlesOfParts>
  <Company>Sandnes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Knutsen, Jan Vegar</dc:creator>
  <cp:lastModifiedBy>Knutsen, Jan Vegar</cp:lastModifiedBy>
  <dcterms:created xsi:type="dcterms:W3CDTF">2017-10-20T07:58:59Z</dcterms:created>
  <dcterms:modified xsi:type="dcterms:W3CDTF">2018-01-09T07:27:22Z</dcterms:modified>
</cp:coreProperties>
</file>