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gendakaupangas.sharepoint.com/sites/AKprosjekt/Shared Documents/Sandnes Innsparing- og effektiviseringsprosjekt/4. Prosjekt/Rapport/Endelig rapport/"/>
    </mc:Choice>
  </mc:AlternateContent>
  <xr:revisionPtr revIDLastSave="8" documentId="8_{6CB4BE28-20A1-4A8B-BD4C-A2794974D6A4}" xr6:coauthVersionLast="47" xr6:coauthVersionMax="47" xr10:uidLastSave="{5B5CE666-619F-41A5-B331-12994D1D1F4A}"/>
  <bookViews>
    <workbookView xWindow="57480" yWindow="-120" windowWidth="29040" windowHeight="17520" activeTab="1" xr2:uid="{637223EE-AF52-4C2E-B28A-2754F8066B91}"/>
  </bookViews>
  <sheets>
    <sheet name="Hele kommunen" sheetId="10" r:id="rId1"/>
    <sheet name="Teknisk og adm" sheetId="1" r:id="rId2"/>
    <sheet name="Oppvekst og kultur" sheetId="12" r:id="rId3"/>
    <sheet name="Helse og sosial" sheetId="13" r:id="rId4"/>
  </sheets>
  <definedNames>
    <definedName name="_xlnm._FilterDatabase" localSheetId="0" hidden="1">'Hele kommunen'!$A$1:$J$55</definedName>
    <definedName name="_xlnm._FilterDatabase" localSheetId="3" hidden="1">'Helse og sosial'!$A$1:$K$59</definedName>
    <definedName name="_xlnm._FilterDatabase" localSheetId="2" hidden="1">'Oppvekst og kultur'!$B$2:$L$21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3" l="1"/>
  <c r="I35" i="13"/>
  <c r="H35" i="13"/>
  <c r="G35" i="13"/>
  <c r="F35" i="13"/>
  <c r="E35" i="13"/>
  <c r="J34" i="13"/>
  <c r="I34" i="13"/>
  <c r="H34" i="13"/>
  <c r="G34" i="13"/>
  <c r="F34" i="13"/>
  <c r="E34" i="13"/>
  <c r="J33" i="13"/>
  <c r="I33" i="13"/>
  <c r="H33" i="13"/>
  <c r="G33" i="13"/>
  <c r="F33" i="13"/>
  <c r="E33" i="13"/>
  <c r="J32" i="13"/>
  <c r="I32" i="13"/>
  <c r="H32" i="13"/>
  <c r="G32" i="13"/>
  <c r="F32" i="13"/>
  <c r="F36" i="13" s="1"/>
  <c r="E32" i="13"/>
  <c r="E36" i="13" s="1"/>
  <c r="I29" i="13"/>
  <c r="H29" i="13"/>
  <c r="G29" i="13"/>
  <c r="F29" i="13"/>
  <c r="E29" i="13"/>
  <c r="I28" i="13"/>
  <c r="H28" i="13"/>
  <c r="G28" i="13"/>
  <c r="F28" i="13"/>
  <c r="E28" i="13"/>
  <c r="I27" i="13"/>
  <c r="I30" i="13" s="1"/>
  <c r="H27" i="13"/>
  <c r="H30" i="13" s="1"/>
  <c r="G27" i="13"/>
  <c r="G30" i="13" s="1"/>
  <c r="F27" i="13"/>
  <c r="F30" i="13" s="1"/>
  <c r="E27" i="13"/>
  <c r="I25" i="13"/>
  <c r="H25" i="13"/>
  <c r="G25" i="13"/>
  <c r="F25" i="13"/>
  <c r="E25" i="13"/>
  <c r="I24" i="13"/>
  <c r="H24" i="13"/>
  <c r="G24" i="13"/>
  <c r="F24" i="13"/>
  <c r="E24" i="13"/>
  <c r="J29" i="12"/>
  <c r="I29" i="12"/>
  <c r="H29" i="12"/>
  <c r="G29" i="12"/>
  <c r="F29" i="12"/>
  <c r="E29" i="12"/>
  <c r="D29" i="12"/>
  <c r="J28" i="12"/>
  <c r="I28" i="12"/>
  <c r="H28" i="12"/>
  <c r="G28" i="12"/>
  <c r="F28" i="12"/>
  <c r="E28" i="12"/>
  <c r="D28" i="12"/>
  <c r="J27" i="12"/>
  <c r="I27" i="12"/>
  <c r="H27" i="12"/>
  <c r="G27" i="12"/>
  <c r="F27" i="12"/>
  <c r="E27" i="12"/>
  <c r="D27" i="12"/>
  <c r="J26" i="12"/>
  <c r="I26" i="12"/>
  <c r="H26" i="12"/>
  <c r="G26" i="12"/>
  <c r="F26" i="12"/>
  <c r="E26" i="12"/>
  <c r="D26" i="12"/>
  <c r="J25" i="12"/>
  <c r="G25" i="12"/>
  <c r="F25" i="12"/>
  <c r="E25" i="12"/>
  <c r="D25" i="12"/>
  <c r="D30" i="12" s="1"/>
  <c r="J24" i="12"/>
  <c r="J30" i="12" s="1"/>
  <c r="I24" i="12"/>
  <c r="H24" i="12"/>
  <c r="G24" i="12"/>
  <c r="G30" i="12" s="1"/>
  <c r="F24" i="12"/>
  <c r="F30" i="12" s="1"/>
  <c r="E24" i="12"/>
  <c r="E30" i="12" s="1"/>
  <c r="D24" i="12"/>
  <c r="F22" i="12"/>
  <c r="E22" i="12"/>
  <c r="D22" i="12"/>
  <c r="H21" i="12"/>
  <c r="F21" i="12"/>
  <c r="E21" i="12"/>
  <c r="D21" i="12"/>
  <c r="K20" i="12"/>
  <c r="K19" i="12"/>
  <c r="K18" i="12"/>
  <c r="K17" i="12"/>
  <c r="K16" i="12"/>
  <c r="K15" i="12"/>
  <c r="K14" i="12"/>
  <c r="K13" i="12"/>
  <c r="K12" i="12"/>
  <c r="K11" i="12"/>
  <c r="K10" i="12"/>
  <c r="H9" i="12"/>
  <c r="H22" i="12" s="1"/>
  <c r="G9" i="12"/>
  <c r="G21" i="12" s="1"/>
  <c r="K8" i="12"/>
  <c r="K7" i="12"/>
  <c r="K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K5" i="12"/>
  <c r="A5" i="12"/>
  <c r="K4" i="12"/>
  <c r="D62" i="10"/>
  <c r="E62" i="10"/>
  <c r="F62" i="10"/>
  <c r="G62" i="10"/>
  <c r="H62" i="10"/>
  <c r="I62" i="10"/>
  <c r="D63" i="10"/>
  <c r="E63" i="10"/>
  <c r="F63" i="10"/>
  <c r="G63" i="10"/>
  <c r="H63" i="10"/>
  <c r="I63" i="10"/>
  <c r="E61" i="10"/>
  <c r="F61" i="10"/>
  <c r="G61" i="10"/>
  <c r="H61" i="10"/>
  <c r="I61" i="10"/>
  <c r="I64" i="10" s="1"/>
  <c r="D61" i="10"/>
  <c r="D64" i="10" s="1"/>
  <c r="C62" i="10"/>
  <c r="C63" i="10"/>
  <c r="C61" i="10"/>
  <c r="G36" i="13" l="1"/>
  <c r="H36" i="13"/>
  <c r="I36" i="13"/>
  <c r="J36" i="13"/>
  <c r="E30" i="13"/>
  <c r="I9" i="12"/>
  <c r="H25" i="12"/>
  <c r="H30" i="12" s="1"/>
  <c r="K9" i="12"/>
  <c r="K21" i="12" s="1"/>
  <c r="G22" i="12"/>
  <c r="H64" i="10"/>
  <c r="F64" i="10"/>
  <c r="E64" i="10"/>
  <c r="G64" i="10"/>
  <c r="I21" i="12" l="1"/>
  <c r="I25" i="12"/>
  <c r="I30" i="12" s="1"/>
  <c r="I22" i="12"/>
  <c r="A4" i="10"/>
  <c r="B4" i="10"/>
  <c r="C4" i="10"/>
  <c r="D4" i="10"/>
  <c r="E4" i="10"/>
  <c r="F4" i="10"/>
  <c r="G4" i="10"/>
  <c r="H4" i="10"/>
  <c r="I4" i="10"/>
  <c r="J4" i="10"/>
  <c r="A5" i="10"/>
  <c r="B5" i="10"/>
  <c r="C5" i="10"/>
  <c r="D5" i="10"/>
  <c r="E5" i="10"/>
  <c r="F5" i="10"/>
  <c r="G5" i="10"/>
  <c r="H5" i="10"/>
  <c r="I5" i="10"/>
  <c r="J5" i="10"/>
  <c r="A6" i="10"/>
  <c r="B6" i="10"/>
  <c r="C6" i="10"/>
  <c r="D6" i="10"/>
  <c r="E6" i="10"/>
  <c r="F6" i="10"/>
  <c r="G6" i="10"/>
  <c r="H6" i="10"/>
  <c r="I6" i="10"/>
  <c r="J6" i="10"/>
  <c r="A7" i="10"/>
  <c r="B7" i="10"/>
  <c r="C7" i="10"/>
  <c r="D7" i="10"/>
  <c r="E7" i="10"/>
  <c r="F7" i="10"/>
  <c r="G7" i="10"/>
  <c r="H7" i="10"/>
  <c r="I7" i="10"/>
  <c r="J7" i="10"/>
  <c r="A8" i="10"/>
  <c r="B8" i="10"/>
  <c r="C8" i="10"/>
  <c r="D8" i="10"/>
  <c r="E8" i="10"/>
  <c r="F8" i="10"/>
  <c r="G8" i="10"/>
  <c r="H8" i="10"/>
  <c r="I8" i="10"/>
  <c r="J8" i="10"/>
  <c r="A9" i="10"/>
  <c r="B9" i="10"/>
  <c r="C9" i="10"/>
  <c r="D9" i="10"/>
  <c r="E9" i="10"/>
  <c r="F9" i="10"/>
  <c r="G9" i="10"/>
  <c r="H9" i="10"/>
  <c r="I9" i="10"/>
  <c r="J9" i="10"/>
  <c r="A10" i="10"/>
  <c r="B10" i="10"/>
  <c r="C10" i="10"/>
  <c r="D10" i="10"/>
  <c r="E10" i="10"/>
  <c r="F10" i="10"/>
  <c r="G10" i="10"/>
  <c r="H10" i="10"/>
  <c r="I10" i="10"/>
  <c r="J10" i="10"/>
  <c r="A11" i="10"/>
  <c r="B11" i="10"/>
  <c r="C11" i="10"/>
  <c r="D11" i="10"/>
  <c r="E11" i="10"/>
  <c r="F11" i="10"/>
  <c r="G11" i="10"/>
  <c r="H11" i="10"/>
  <c r="I11" i="10"/>
  <c r="J11" i="10"/>
  <c r="A12" i="10"/>
  <c r="B12" i="10"/>
  <c r="C12" i="10"/>
  <c r="D12" i="10"/>
  <c r="E12" i="10"/>
  <c r="F12" i="10"/>
  <c r="G12" i="10"/>
  <c r="H12" i="10"/>
  <c r="I12" i="10"/>
  <c r="J12" i="10"/>
  <c r="A13" i="10"/>
  <c r="B13" i="10"/>
  <c r="C13" i="10"/>
  <c r="D13" i="10"/>
  <c r="E13" i="10"/>
  <c r="F13" i="10"/>
  <c r="G13" i="10"/>
  <c r="H13" i="10"/>
  <c r="I13" i="10"/>
  <c r="J13" i="10"/>
  <c r="A14" i="10"/>
  <c r="B14" i="10"/>
  <c r="C14" i="10"/>
  <c r="D14" i="10"/>
  <c r="E14" i="10"/>
  <c r="F14" i="10"/>
  <c r="G14" i="10"/>
  <c r="H14" i="10"/>
  <c r="I14" i="10"/>
  <c r="J14" i="10"/>
  <c r="A15" i="10"/>
  <c r="B15" i="10"/>
  <c r="C15" i="10"/>
  <c r="D15" i="10"/>
  <c r="E15" i="10"/>
  <c r="F15" i="10"/>
  <c r="G15" i="10"/>
  <c r="H15" i="10"/>
  <c r="I15" i="10"/>
  <c r="J15" i="10"/>
  <c r="A16" i="10"/>
  <c r="B16" i="10"/>
  <c r="C16" i="10"/>
  <c r="D16" i="10"/>
  <c r="E16" i="10"/>
  <c r="F16" i="10"/>
  <c r="G16" i="10"/>
  <c r="H16" i="10"/>
  <c r="I16" i="10"/>
  <c r="J16" i="10"/>
  <c r="B3" i="10"/>
  <c r="C3" i="10"/>
  <c r="D3" i="10"/>
  <c r="E3" i="10"/>
  <c r="F3" i="10"/>
  <c r="G3" i="10"/>
  <c r="H3" i="10"/>
  <c r="I3" i="10"/>
  <c r="J3" i="10"/>
  <c r="A3" i="10" l="1"/>
  <c r="D57" i="10"/>
  <c r="E57" i="10"/>
  <c r="F57" i="10"/>
  <c r="G57" i="10"/>
  <c r="H57" i="10"/>
  <c r="I57" i="10"/>
  <c r="D58" i="10"/>
  <c r="E58" i="10"/>
  <c r="F58" i="10"/>
  <c r="G58" i="10"/>
  <c r="H58" i="10"/>
  <c r="I58" i="10"/>
  <c r="E19" i="1"/>
  <c r="F19" i="1"/>
  <c r="G19" i="1"/>
  <c r="H19" i="1"/>
  <c r="I19" i="1"/>
  <c r="D19" i="1"/>
  <c r="F56" i="10" l="1"/>
  <c r="F59" i="10" s="1"/>
  <c r="I56" i="10"/>
  <c r="I59" i="10" s="1"/>
  <c r="D56" i="10"/>
  <c r="D59" i="10" s="1"/>
  <c r="E56" i="10"/>
  <c r="E59" i="10" s="1"/>
  <c r="H56" i="10"/>
  <c r="H59" i="10" s="1"/>
  <c r="G56" i="10"/>
  <c r="G59" i="10" s="1"/>
  <c r="D54" i="10" l="1"/>
  <c r="F54" i="10"/>
  <c r="G54" i="10"/>
  <c r="H54" i="10"/>
  <c r="I54" i="10"/>
  <c r="E54" i="10"/>
  <c r="E21" i="1" l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D22" i="1"/>
  <c r="D23" i="1"/>
  <c r="D24" i="1"/>
  <c r="D21" i="1"/>
  <c r="D25" i="1" l="1"/>
  <c r="E25" i="1"/>
  <c r="H25" i="1"/>
  <c r="G25" i="1"/>
  <c r="F25" i="1"/>
  <c r="I25" i="1"/>
  <c r="A5" i="1" l="1"/>
  <c r="D18" i="1"/>
  <c r="E18" i="1"/>
  <c r="F18" i="1"/>
  <c r="G18" i="1"/>
  <c r="H18" i="1"/>
  <c r="I18" i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</calcChain>
</file>

<file path=xl/sharedStrings.xml><?xml version="1.0" encoding="utf-8"?>
<sst xmlns="http://schemas.openxmlformats.org/spreadsheetml/2006/main" count="351" uniqueCount="111">
  <si>
    <t>Tiltak innenfor teknisk og administrasjon</t>
  </si>
  <si>
    <t>Økonomisk effekt i mill. kr</t>
  </si>
  <si>
    <t>Nr</t>
  </si>
  <si>
    <t>Tjeneste</t>
  </si>
  <si>
    <t>Tiltak navn</t>
  </si>
  <si>
    <t>Bolig</t>
  </si>
  <si>
    <t>Mindre utgifter  til politisk styring</t>
  </si>
  <si>
    <t>Administrasjon</t>
  </si>
  <si>
    <t>Øke utnyttelsen av rådhuset</t>
  </si>
  <si>
    <t>Redusere publikumstilbud for klatring</t>
  </si>
  <si>
    <t>Fjerne fordel for ansatte ved bruk av svømmehaller</t>
  </si>
  <si>
    <t>Øke parkeringsavgift i sentrum</t>
  </si>
  <si>
    <t xml:space="preserve">Redusere saksbehandlingskapasitet innenfor forvaltning </t>
  </si>
  <si>
    <t>Samferdsel</t>
  </si>
  <si>
    <t>Kultur</t>
  </si>
  <si>
    <t>Plan-forvaltning</t>
  </si>
  <si>
    <t>Barnehage</t>
  </si>
  <si>
    <t>Effektivisere heltidsprosjektet</t>
  </si>
  <si>
    <t>Ansvar Sandnes</t>
  </si>
  <si>
    <t>Cathrine</t>
  </si>
  <si>
    <t>Sveinung</t>
  </si>
  <si>
    <t>Ane</t>
  </si>
  <si>
    <t>Leif</t>
  </si>
  <si>
    <t>Kristin</t>
  </si>
  <si>
    <t>Pol.sekr</t>
  </si>
  <si>
    <t>Pleie og omsorg</t>
  </si>
  <si>
    <t>Type tiltak</t>
  </si>
  <si>
    <t>Økte inntekter</t>
  </si>
  <si>
    <t>Økt produktivitet</t>
  </si>
  <si>
    <t>Lavere volum</t>
  </si>
  <si>
    <t>Bedre strategi</t>
  </si>
  <si>
    <t>Alle</t>
  </si>
  <si>
    <t>Økt husleie i kommunale boliger</t>
  </si>
  <si>
    <t>Mindre utgifter til IKT-lisenser kontorstøtte</t>
  </si>
  <si>
    <t>Innføre gebyr for bruk av kommunale idrettsanlegg</t>
  </si>
  <si>
    <t>Sektor</t>
  </si>
  <si>
    <t>Teknisk og adm</t>
  </si>
  <si>
    <t>Sosial</t>
  </si>
  <si>
    <t xml:space="preserve">Redusere behovet for bruk av midlertidig botilbud </t>
  </si>
  <si>
    <t>Redusere antall langtidsmottakere av sosialhjelp under 30 år</t>
  </si>
  <si>
    <t>Kartlegge og avklare alternative rettigheter for langtidsmottakere over 29 år</t>
  </si>
  <si>
    <t>Redusere antall familier som lever av sosialhjelp</t>
  </si>
  <si>
    <t>Endret praksis for utmåling av økonomisk sosialhjelp</t>
  </si>
  <si>
    <t>Helse</t>
  </si>
  <si>
    <t>Redusere vikarutgifter til fastleger</t>
  </si>
  <si>
    <t xml:space="preserve">Vri fra døgnbasert avlastning til mer fleksible avlastningstiltak for barn og unge </t>
  </si>
  <si>
    <t>Etablere Austrått bo- og aktivitetssenter som et bosenter for personer med demens</t>
  </si>
  <si>
    <t>Mer effektiv vekst i hjemmesykepleien med innføring av digital hjemmesykepleie og mer helseteknologi</t>
  </si>
  <si>
    <t>Øke inntektene på kantinedrift på rådhuset</t>
  </si>
  <si>
    <t>Avvikle kjøp på Sandnes Proservice</t>
  </si>
  <si>
    <t>Helse og sosial</t>
  </si>
  <si>
    <t>Evaluering og endring av Sandneskortet</t>
  </si>
  <si>
    <t>Kultur og barnehage</t>
  </si>
  <si>
    <t>Skole</t>
  </si>
  <si>
    <t>Barnehage, skole og PPT</t>
  </si>
  <si>
    <t>Individuelt tilrettelagt opplæring  - redusere enhetskosten og andelen elever med behov for ITO</t>
  </si>
  <si>
    <t xml:space="preserve">Leirskole - flytte til ungdomstrinnet </t>
  </si>
  <si>
    <t>Øke effektiviteten i forhold til antall ansatte per barn i barnehagene - mål 5,9</t>
  </si>
  <si>
    <t>Barnehage og skole</t>
  </si>
  <si>
    <t>Nytt adminstrasjonssystem for barnehage og skole</t>
  </si>
  <si>
    <t>Bedre kvalitet i overgangen mellom barnehage og skole</t>
  </si>
  <si>
    <t>Tjenester til barn og unge</t>
  </si>
  <si>
    <t>Reduserekostnad i prosjekt tidlig innsats</t>
  </si>
  <si>
    <t>Kultur og skole</t>
  </si>
  <si>
    <t>Sandnes folkebibliotek overtar og drifter skolebibliotekene</t>
  </si>
  <si>
    <t>Økt egenbetaling Kulturskolen</t>
  </si>
  <si>
    <t>Sandnes læringssenter</t>
  </si>
  <si>
    <t>Mer effektiv drift av Sandnes læringssenter med økt inntekt</t>
  </si>
  <si>
    <t>Sektor kultur og oppvekst</t>
  </si>
  <si>
    <t>Helhetlig støttesystem for utdanningsløpet</t>
  </si>
  <si>
    <t>Barnehage og SFO, søskenmoderasjon</t>
  </si>
  <si>
    <t>Målform på Sviland skule</t>
  </si>
  <si>
    <t>Oppvekst og kultur</t>
  </si>
  <si>
    <t>SUM Sandnes</t>
  </si>
  <si>
    <t>Kultur og idrett</t>
  </si>
  <si>
    <t>Effektivisere renhold av bo- og aktivitetssentre</t>
  </si>
  <si>
    <t>Avvikle driftstilskudd til idrettslag</t>
  </si>
  <si>
    <t>Innføre avgiftsparkering i hele kommunen</t>
  </si>
  <si>
    <t>Omklassifisere kommunale veier til privat vei</t>
  </si>
  <si>
    <t>SUM tiltak</t>
  </si>
  <si>
    <t>Sum anbefalte tiltak</t>
  </si>
  <si>
    <t>Anbefalt</t>
  </si>
  <si>
    <t>Samarbeid mellom kulturskole og SFO om økt attraktivitet</t>
  </si>
  <si>
    <t>Svømmeopplæringen i skolen</t>
  </si>
  <si>
    <t xml:space="preserve">Private åpne barnehager - ordninger for tilskudd </t>
  </si>
  <si>
    <t>Kjøp av plasser på alternativ opplæringsarena</t>
  </si>
  <si>
    <t>Redusere utbetalinger til sosialhjelpsmottakere med andre inntekter.</t>
  </si>
  <si>
    <t>Omorganisering av frisklivstilbudet</t>
  </si>
  <si>
    <t>Målrettet og tilpasset innsats helsestasjonstjenester</t>
  </si>
  <si>
    <t>Målrettet innsats forebygging psykisk helse 0-18 år</t>
  </si>
  <si>
    <t>Redusere kjøp av døgntjenester fra private leverandører</t>
  </si>
  <si>
    <t>Innføre digitalt tilsyn på alle sykehjem med mulighet for døgntjenester</t>
  </si>
  <si>
    <t>Mer effektiv organisering av natt-tjenesten på tvers av virksomheter</t>
  </si>
  <si>
    <t>Øke egenbetaling  på trygghetsalarm</t>
  </si>
  <si>
    <t>Helhetlig boligpolitikk for eldre som reduserer og utsetter behovet for sykehjemsplasser</t>
  </si>
  <si>
    <t>Tiltak innenfor kultur og oppvekst</t>
  </si>
  <si>
    <t>lavere volum</t>
  </si>
  <si>
    <t>økt inntekt</t>
  </si>
  <si>
    <t>redusert enhetskost</t>
  </si>
  <si>
    <t>ikke lovpålagt tjeneste</t>
  </si>
  <si>
    <t>Høyere prod</t>
  </si>
  <si>
    <t>Redusert enhetskost</t>
  </si>
  <si>
    <t>Strategi</t>
  </si>
  <si>
    <t>Økt inntekt</t>
  </si>
  <si>
    <t>Ikke lovpålagt tjeneste</t>
  </si>
  <si>
    <t>Sum</t>
  </si>
  <si>
    <t>Tiltak innenfor helse og velferd</t>
  </si>
  <si>
    <t>Høyere prod.</t>
  </si>
  <si>
    <t>Sum tiltak</t>
  </si>
  <si>
    <t>Sum anbafalte tiltak</t>
  </si>
  <si>
    <t>Anbefalte tiltak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</si>
</sst>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kr&quot;\ #,##0.00;[Red]\-&quot;kr&quot;\ #,##0.00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8" formatCode="0.0"/>
  </numFmts>
  <fonts count="12" x14ac:knownFonts="1">
    <font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1"/>
      <name val="Arial"/>
      <family val="2"/>
      <charset val="1"/>
    </font>
    <font>
      <sz val="10"/>
      <color theme="1"/>
      <name val="Aptos Narrow"/>
      <family val="2"/>
      <scheme val="minor"/>
    </font>
    <font>
      <sz val="11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3" fillId="0" borderId="0" xfId="0" applyFont="1"/>
    <xf numFmtId="43" fontId="1" fillId="0" borderId="0" xfId="1" applyFont="1"/>
    <xf numFmtId="43" fontId="0" fillId="0" borderId="0" xfId="1" applyFont="1"/>
    <xf numFmtId="43" fontId="0" fillId="0" borderId="3" xfId="1" applyFont="1" applyBorder="1"/>
    <xf numFmtId="0" fontId="0" fillId="0" borderId="2" xfId="1" applyNumberFormat="1" applyFont="1" applyBorder="1"/>
    <xf numFmtId="43" fontId="0" fillId="0" borderId="0" xfId="1" applyFont="1" applyFill="1"/>
    <xf numFmtId="43" fontId="3" fillId="0" borderId="0" xfId="1" applyFont="1"/>
    <xf numFmtId="0" fontId="0" fillId="0" borderId="0" xfId="0" quotePrefix="1"/>
    <xf numFmtId="164" fontId="0" fillId="0" borderId="0" xfId="1" applyNumberFormat="1" applyFont="1"/>
    <xf numFmtId="43" fontId="0" fillId="0" borderId="0" xfId="0" applyNumberFormat="1"/>
    <xf numFmtId="43" fontId="0" fillId="0" borderId="0" xfId="1" applyFont="1" applyBorder="1"/>
    <xf numFmtId="164" fontId="1" fillId="0" borderId="0" xfId="1" applyNumberFormat="1" applyFont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Fill="1"/>
    <xf numFmtId="164" fontId="0" fillId="0" borderId="2" xfId="1" applyNumberFormat="1" applyFont="1" applyBorder="1"/>
    <xf numFmtId="165" fontId="0" fillId="0" borderId="0" xfId="1" applyNumberFormat="1" applyFont="1"/>
    <xf numFmtId="43" fontId="3" fillId="0" borderId="0" xfId="1" applyFont="1" applyFill="1"/>
    <xf numFmtId="165" fontId="6" fillId="0" borderId="0" xfId="1" applyNumberFormat="1" applyFont="1"/>
    <xf numFmtId="1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0" xfId="1" applyNumberFormat="1" applyFont="1" applyBorder="1" applyAlignment="1">
      <alignment horizontal="center"/>
    </xf>
    <xf numFmtId="0" fontId="6" fillId="0" borderId="0" xfId="0" applyFont="1"/>
    <xf numFmtId="1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1" applyNumberFormat="1" applyFont="1" applyBorder="1"/>
    <xf numFmtId="164" fontId="6" fillId="0" borderId="2" xfId="1" applyNumberFormat="1" applyFont="1" applyBorder="1"/>
    <xf numFmtId="1" fontId="6" fillId="0" borderId="0" xfId="0" applyNumberFormat="1" applyFont="1"/>
    <xf numFmtId="164" fontId="6" fillId="0" borderId="0" xfId="1" applyNumberFormat="1" applyFont="1"/>
    <xf numFmtId="165" fontId="6" fillId="0" borderId="0" xfId="1" applyNumberFormat="1" applyFont="1" applyFill="1"/>
    <xf numFmtId="164" fontId="6" fillId="0" borderId="0" xfId="1" applyNumberFormat="1" applyFont="1" applyFill="1"/>
    <xf numFmtId="43" fontId="6" fillId="0" borderId="0" xfId="1" applyFont="1"/>
    <xf numFmtId="43" fontId="6" fillId="0" borderId="0" xfId="1" applyFont="1" applyAlignment="1">
      <alignment wrapText="1"/>
    </xf>
    <xf numFmtId="1" fontId="6" fillId="0" borderId="0" xfId="1" applyNumberFormat="1" applyFont="1"/>
    <xf numFmtId="1" fontId="6" fillId="0" borderId="3" xfId="1" applyNumberFormat="1" applyFont="1" applyBorder="1"/>
    <xf numFmtId="43" fontId="6" fillId="0" borderId="3" xfId="1" applyFont="1" applyBorder="1"/>
    <xf numFmtId="43" fontId="6" fillId="0" borderId="3" xfId="1" applyFont="1" applyBorder="1" applyAlignment="1">
      <alignment wrapText="1"/>
    </xf>
    <xf numFmtId="165" fontId="6" fillId="0" borderId="3" xfId="1" applyNumberFormat="1" applyFont="1" applyBorder="1"/>
    <xf numFmtId="164" fontId="6" fillId="0" borderId="3" xfId="1" applyNumberFormat="1" applyFont="1" applyBorder="1"/>
    <xf numFmtId="0" fontId="6" fillId="0" borderId="3" xfId="0" applyFont="1" applyBorder="1"/>
    <xf numFmtId="43" fontId="6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6" fillId="0" borderId="0" xfId="1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165" fontId="0" fillId="0" borderId="4" xfId="1" applyNumberFormat="1" applyFont="1" applyBorder="1" applyAlignment="1">
      <alignment wrapText="1"/>
    </xf>
    <xf numFmtId="165" fontId="0" fillId="0" borderId="4" xfId="1" applyNumberFormat="1" applyFont="1" applyBorder="1"/>
    <xf numFmtId="1" fontId="0" fillId="0" borderId="4" xfId="0" applyNumberFormat="1" applyBorder="1"/>
    <xf numFmtId="0" fontId="9" fillId="0" borderId="0" xfId="0" applyFont="1"/>
    <xf numFmtId="0" fontId="5" fillId="2" borderId="5" xfId="0" applyFont="1" applyFill="1" applyBorder="1"/>
    <xf numFmtId="165" fontId="5" fillId="2" borderId="5" xfId="1" applyNumberFormat="1" applyFont="1" applyFill="1" applyBorder="1"/>
    <xf numFmtId="0" fontId="5" fillId="2" borderId="0" xfId="0" applyFont="1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8" fontId="10" fillId="0" borderId="0" xfId="0" applyNumberFormat="1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5" fontId="11" fillId="0" borderId="0" xfId="1" applyNumberFormat="1" applyFont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165" fontId="8" fillId="0" borderId="0" xfId="1" applyNumberFormat="1" applyFont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165" fontId="7" fillId="3" borderId="3" xfId="1" applyNumberFormat="1" applyFont="1" applyFill="1" applyBorder="1" applyAlignment="1">
      <alignment vertical="center" wrapText="1"/>
    </xf>
    <xf numFmtId="165" fontId="7" fillId="3" borderId="3" xfId="1" applyNumberFormat="1" applyFont="1" applyFill="1" applyBorder="1" applyAlignment="1">
      <alignment horizontal="center" vertical="center"/>
    </xf>
    <xf numFmtId="168" fontId="7" fillId="4" borderId="3" xfId="0" applyNumberFormat="1" applyFont="1" applyFill="1" applyBorder="1" applyAlignment="1">
      <alignment horizontal="center" wrapText="1"/>
    </xf>
    <xf numFmtId="0" fontId="0" fillId="4" borderId="0" xfId="0" applyFill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13C5-6E91-4C23-8B51-45F2ED7C6C97}">
  <sheetPr>
    <pageSetUpPr fitToPage="1"/>
  </sheetPr>
  <dimension ref="A1:K64"/>
  <sheetViews>
    <sheetView workbookViewId="0">
      <pane ySplit="2" topLeftCell="A30" activePane="bottomLeft" state="frozen"/>
      <selection pane="bottomLeft" activeCell="C57" sqref="C57"/>
    </sheetView>
  </sheetViews>
  <sheetFormatPr baseColWidth="10" defaultColWidth="11.453125" defaultRowHeight="14.5" x14ac:dyDescent="0.35"/>
  <cols>
    <col min="1" max="1" width="5.1796875" style="39" customWidth="1"/>
    <col min="2" max="2" width="23" style="37" customWidth="1"/>
    <col min="3" max="3" width="40.26953125" style="38" customWidth="1"/>
    <col min="4" max="4" width="8.08984375" style="37" customWidth="1"/>
    <col min="5" max="9" width="8.08984375" style="27" customWidth="1"/>
    <col min="10" max="10" width="8.6328125" style="34" customWidth="1"/>
    <col min="11" max="11" width="17.26953125" style="27" customWidth="1"/>
    <col min="12" max="12" width="23.6328125" customWidth="1"/>
  </cols>
  <sheetData>
    <row r="1" spans="1:11" x14ac:dyDescent="0.35">
      <c r="A1" s="23"/>
      <c r="B1" s="24"/>
      <c r="C1" s="25"/>
      <c r="D1" s="24"/>
      <c r="E1" s="46" t="s">
        <v>1</v>
      </c>
      <c r="F1" s="46"/>
      <c r="G1" s="46"/>
      <c r="H1" s="46"/>
      <c r="I1" s="46"/>
      <c r="J1" s="26"/>
    </row>
    <row r="2" spans="1:11" ht="15" thickBot="1" x14ac:dyDescent="0.4">
      <c r="A2" s="28" t="s">
        <v>2</v>
      </c>
      <c r="B2" s="29" t="s">
        <v>3</v>
      </c>
      <c r="C2" s="30" t="s">
        <v>4</v>
      </c>
      <c r="D2" s="29">
        <v>2025</v>
      </c>
      <c r="E2" s="31">
        <v>2026</v>
      </c>
      <c r="F2" s="31">
        <v>2027</v>
      </c>
      <c r="G2" s="31">
        <v>2028</v>
      </c>
      <c r="H2" s="31">
        <v>2029</v>
      </c>
      <c r="I2" s="31">
        <v>2030</v>
      </c>
      <c r="J2" s="32" t="s">
        <v>81</v>
      </c>
      <c r="K2" s="27" t="s">
        <v>35</v>
      </c>
    </row>
    <row r="3" spans="1:11" x14ac:dyDescent="0.35">
      <c r="A3" s="33">
        <f>'Teknisk og adm'!A4</f>
        <v>1</v>
      </c>
      <c r="B3" s="33" t="str">
        <f>'Teknisk og adm'!B4</f>
        <v>Bolig</v>
      </c>
      <c r="C3" s="33" t="str">
        <f>'Teknisk og adm'!C4</f>
        <v>Økt husleie i kommunale boliger</v>
      </c>
      <c r="D3" s="22">
        <f>'Teknisk og adm'!D4</f>
        <v>-13.5</v>
      </c>
      <c r="E3" s="22">
        <f>'Teknisk og adm'!E4</f>
        <v>-17</v>
      </c>
      <c r="F3" s="22">
        <f>'Teknisk og adm'!F4</f>
        <v>-19</v>
      </c>
      <c r="G3" s="22">
        <f>'Teknisk og adm'!G4</f>
        <v>-19</v>
      </c>
      <c r="H3" s="22">
        <f>'Teknisk og adm'!H4</f>
        <v>-19</v>
      </c>
      <c r="I3" s="22">
        <f>'Teknisk og adm'!I4</f>
        <v>-19</v>
      </c>
      <c r="J3" s="22">
        <f>'Teknisk og adm'!J4</f>
        <v>1</v>
      </c>
      <c r="K3" s="27" t="s">
        <v>36</v>
      </c>
    </row>
    <row r="4" spans="1:11" x14ac:dyDescent="0.35">
      <c r="A4" s="33">
        <f>'Teknisk og adm'!A5</f>
        <v>2</v>
      </c>
      <c r="B4" s="33" t="str">
        <f>'Teknisk og adm'!B5</f>
        <v>Pleie og omsorg</v>
      </c>
      <c r="C4" s="33" t="str">
        <f>'Teknisk og adm'!C5</f>
        <v>Effektivisere renhold av bo- og aktivitetssentre</v>
      </c>
      <c r="D4" s="22">
        <f>'Teknisk og adm'!D5</f>
        <v>0</v>
      </c>
      <c r="E4" s="22">
        <f>'Teknisk og adm'!E5</f>
        <v>0</v>
      </c>
      <c r="F4" s="22">
        <f>'Teknisk og adm'!F5</f>
        <v>-2</v>
      </c>
      <c r="G4" s="22">
        <f>'Teknisk og adm'!G5</f>
        <v>-2</v>
      </c>
      <c r="H4" s="22">
        <f>'Teknisk og adm'!H5</f>
        <v>-2</v>
      </c>
      <c r="I4" s="22">
        <f>'Teknisk og adm'!I5</f>
        <v>-2</v>
      </c>
      <c r="J4" s="22">
        <f>'Teknisk og adm'!J5</f>
        <v>1</v>
      </c>
      <c r="K4" s="27" t="s">
        <v>36</v>
      </c>
    </row>
    <row r="5" spans="1:11" x14ac:dyDescent="0.35">
      <c r="A5" s="33">
        <f>'Teknisk og adm'!A6</f>
        <v>3</v>
      </c>
      <c r="B5" s="33" t="str">
        <f>'Teknisk og adm'!B6</f>
        <v>Kultur og idrett</v>
      </c>
      <c r="C5" s="33" t="str">
        <f>'Teknisk og adm'!C6</f>
        <v>Redusere publikumstilbud for klatring</v>
      </c>
      <c r="D5" s="22">
        <f>'Teknisk og adm'!D6</f>
        <v>0</v>
      </c>
      <c r="E5" s="22">
        <f>'Teknisk og adm'!E6</f>
        <v>-0.25</v>
      </c>
      <c r="F5" s="22">
        <f>'Teknisk og adm'!F6</f>
        <v>-0.5</v>
      </c>
      <c r="G5" s="22">
        <f>'Teknisk og adm'!G6</f>
        <v>-0.5</v>
      </c>
      <c r="H5" s="22">
        <f>'Teknisk og adm'!H6</f>
        <v>-0.5</v>
      </c>
      <c r="I5" s="22">
        <f>'Teknisk og adm'!I6</f>
        <v>-0.5</v>
      </c>
      <c r="J5" s="22">
        <f>'Teknisk og adm'!J6</f>
        <v>0</v>
      </c>
      <c r="K5" s="27" t="s">
        <v>36</v>
      </c>
    </row>
    <row r="6" spans="1:11" x14ac:dyDescent="0.35">
      <c r="A6" s="33">
        <f>'Teknisk og adm'!A7</f>
        <v>4</v>
      </c>
      <c r="B6" s="33" t="str">
        <f>'Teknisk og adm'!B7</f>
        <v>Kultur og idrett</v>
      </c>
      <c r="C6" s="33" t="str">
        <f>'Teknisk og adm'!C7</f>
        <v>Avvikle driftstilskudd til idrettslag</v>
      </c>
      <c r="D6" s="22">
        <f>'Teknisk og adm'!D7</f>
        <v>0</v>
      </c>
      <c r="E6" s="22">
        <f>'Teknisk og adm'!E7</f>
        <v>-0.85</v>
      </c>
      <c r="F6" s="22">
        <f>'Teknisk og adm'!F7</f>
        <v>-0.85</v>
      </c>
      <c r="G6" s="22">
        <f>'Teknisk og adm'!G7</f>
        <v>-0.85</v>
      </c>
      <c r="H6" s="22">
        <f>'Teknisk og adm'!H7</f>
        <v>-0.85</v>
      </c>
      <c r="I6" s="22">
        <f>'Teknisk og adm'!I7</f>
        <v>-0.85</v>
      </c>
      <c r="J6" s="22">
        <f>'Teknisk og adm'!J7</f>
        <v>0</v>
      </c>
      <c r="K6" s="27" t="s">
        <v>36</v>
      </c>
    </row>
    <row r="7" spans="1:11" x14ac:dyDescent="0.35">
      <c r="A7" s="33">
        <f>'Teknisk og adm'!A8</f>
        <v>5</v>
      </c>
      <c r="B7" s="33" t="str">
        <f>'Teknisk og adm'!B8</f>
        <v>Kultur og idrett</v>
      </c>
      <c r="C7" s="33" t="str">
        <f>'Teknisk og adm'!C8</f>
        <v>Innføre gebyr for bruk av kommunale idrettsanlegg</v>
      </c>
      <c r="D7" s="22">
        <f>'Teknisk og adm'!D8</f>
        <v>0</v>
      </c>
      <c r="E7" s="22">
        <f>'Teknisk og adm'!E8</f>
        <v>-1</v>
      </c>
      <c r="F7" s="22">
        <f>'Teknisk og adm'!F8</f>
        <v>-1</v>
      </c>
      <c r="G7" s="22">
        <f>'Teknisk og adm'!G8</f>
        <v>-1</v>
      </c>
      <c r="H7" s="22">
        <f>'Teknisk og adm'!H8</f>
        <v>-1</v>
      </c>
      <c r="I7" s="22">
        <f>'Teknisk og adm'!I8</f>
        <v>-1</v>
      </c>
      <c r="J7" s="22">
        <f>'Teknisk og adm'!J8</f>
        <v>0</v>
      </c>
      <c r="K7" s="27" t="s">
        <v>36</v>
      </c>
    </row>
    <row r="8" spans="1:11" x14ac:dyDescent="0.35">
      <c r="A8" s="33">
        <f>'Teknisk og adm'!A9</f>
        <v>6</v>
      </c>
      <c r="B8" s="33" t="str">
        <f>'Teknisk og adm'!B9</f>
        <v>Kultur og idrett</v>
      </c>
      <c r="C8" s="33" t="str">
        <f>'Teknisk og adm'!C9</f>
        <v>Fjerne fordel for ansatte ved bruk av svømmehaller</v>
      </c>
      <c r="D8" s="22">
        <f>'Teknisk og adm'!D9</f>
        <v>0</v>
      </c>
      <c r="E8" s="22">
        <f>'Teknisk og adm'!E9</f>
        <v>-0.75</v>
      </c>
      <c r="F8" s="22">
        <f>'Teknisk og adm'!F9</f>
        <v>-0.75</v>
      </c>
      <c r="G8" s="22">
        <f>'Teknisk og adm'!G9</f>
        <v>-0.75</v>
      </c>
      <c r="H8" s="22">
        <f>'Teknisk og adm'!H9</f>
        <v>-0.75</v>
      </c>
      <c r="I8" s="22">
        <f>'Teknisk og adm'!I9</f>
        <v>-0.75</v>
      </c>
      <c r="J8" s="22">
        <f>'Teknisk og adm'!J9</f>
        <v>0</v>
      </c>
      <c r="K8" s="27" t="s">
        <v>36</v>
      </c>
    </row>
    <row r="9" spans="1:11" x14ac:dyDescent="0.35">
      <c r="A9" s="33">
        <f>'Teknisk og adm'!A10</f>
        <v>7</v>
      </c>
      <c r="B9" s="33" t="str">
        <f>'Teknisk og adm'!B10</f>
        <v>Samferdsel</v>
      </c>
      <c r="C9" s="33" t="str">
        <f>'Teknisk og adm'!C10</f>
        <v>Omklassifisere kommunale veier til privat vei</v>
      </c>
      <c r="D9" s="22">
        <f>'Teknisk og adm'!D10</f>
        <v>0</v>
      </c>
      <c r="E9" s="22">
        <f>'Teknisk og adm'!E10</f>
        <v>0</v>
      </c>
      <c r="F9" s="22">
        <f>'Teknisk og adm'!F10</f>
        <v>-0.8</v>
      </c>
      <c r="G9" s="22">
        <f>'Teknisk og adm'!G10</f>
        <v>-0.8</v>
      </c>
      <c r="H9" s="22">
        <f>'Teknisk og adm'!H10</f>
        <v>-0.8</v>
      </c>
      <c r="I9" s="22">
        <f>'Teknisk og adm'!I10</f>
        <v>-0.8</v>
      </c>
      <c r="J9" s="22">
        <f>'Teknisk og adm'!J10</f>
        <v>0</v>
      </c>
      <c r="K9" s="27" t="s">
        <v>36</v>
      </c>
    </row>
    <row r="10" spans="1:11" x14ac:dyDescent="0.35">
      <c r="A10" s="33">
        <f>'Teknisk og adm'!A11</f>
        <v>8</v>
      </c>
      <c r="B10" s="33" t="str">
        <f>'Teknisk og adm'!B11</f>
        <v>Samferdsel</v>
      </c>
      <c r="C10" s="33" t="str">
        <f>'Teknisk og adm'!C11</f>
        <v>Innføre avgiftsparkering i hele kommunen</v>
      </c>
      <c r="D10" s="22">
        <f>'Teknisk og adm'!D11</f>
        <v>0</v>
      </c>
      <c r="E10" s="22">
        <f>'Teknisk og adm'!E11</f>
        <v>0</v>
      </c>
      <c r="F10" s="22">
        <f>'Teknisk og adm'!F11</f>
        <v>-4.5</v>
      </c>
      <c r="G10" s="22">
        <f>'Teknisk og adm'!G11</f>
        <v>-6.4</v>
      </c>
      <c r="H10" s="22">
        <f>'Teknisk og adm'!H11</f>
        <v>-7.5</v>
      </c>
      <c r="I10" s="22">
        <f>'Teknisk og adm'!I11</f>
        <v>-7.5</v>
      </c>
      <c r="J10" s="22">
        <f>'Teknisk og adm'!J11</f>
        <v>0</v>
      </c>
      <c r="K10" s="27" t="s">
        <v>36</v>
      </c>
    </row>
    <row r="11" spans="1:11" x14ac:dyDescent="0.35">
      <c r="A11" s="33">
        <f>'Teknisk og adm'!A12</f>
        <v>9</v>
      </c>
      <c r="B11" s="33" t="str">
        <f>'Teknisk og adm'!B12</f>
        <v>Samferdsel</v>
      </c>
      <c r="C11" s="33" t="str">
        <f>'Teknisk og adm'!C12</f>
        <v>Øke parkeringsavgift i sentrum</v>
      </c>
      <c r="D11" s="22">
        <f>'Teknisk og adm'!D12</f>
        <v>0</v>
      </c>
      <c r="E11" s="22">
        <f>'Teknisk og adm'!E12</f>
        <v>-1.6</v>
      </c>
      <c r="F11" s="22">
        <f>'Teknisk og adm'!F12</f>
        <v>-1.6</v>
      </c>
      <c r="G11" s="22">
        <f>'Teknisk og adm'!G12</f>
        <v>-2.8</v>
      </c>
      <c r="H11" s="22">
        <f>'Teknisk og adm'!H12</f>
        <v>-2.8</v>
      </c>
      <c r="I11" s="22">
        <f>'Teknisk og adm'!I12</f>
        <v>-2.8</v>
      </c>
      <c r="J11" s="22">
        <f>'Teknisk og adm'!J12</f>
        <v>1</v>
      </c>
      <c r="K11" s="27" t="s">
        <v>36</v>
      </c>
    </row>
    <row r="12" spans="1:11" x14ac:dyDescent="0.35">
      <c r="A12" s="33">
        <f>'Teknisk og adm'!A13</f>
        <v>10</v>
      </c>
      <c r="B12" s="33" t="str">
        <f>'Teknisk og adm'!B13</f>
        <v>Plan-forvaltning</v>
      </c>
      <c r="C12" s="33" t="str">
        <f>'Teknisk og adm'!C13</f>
        <v xml:space="preserve">Redusere saksbehandlingskapasitet innenfor forvaltning </v>
      </c>
      <c r="D12" s="22">
        <f>'Teknisk og adm'!D13</f>
        <v>0</v>
      </c>
      <c r="E12" s="22">
        <f>'Teknisk og adm'!E13</f>
        <v>-2</v>
      </c>
      <c r="F12" s="22">
        <f>'Teknisk og adm'!F13</f>
        <v>-3</v>
      </c>
      <c r="G12" s="22">
        <f>'Teknisk og adm'!G13</f>
        <v>-4</v>
      </c>
      <c r="H12" s="22">
        <f>'Teknisk og adm'!H13</f>
        <v>-5</v>
      </c>
      <c r="I12" s="22">
        <f>'Teknisk og adm'!I13</f>
        <v>-5</v>
      </c>
      <c r="J12" s="22">
        <f>'Teknisk og adm'!J13</f>
        <v>0</v>
      </c>
      <c r="K12" s="27" t="s">
        <v>36</v>
      </c>
    </row>
    <row r="13" spans="1:11" x14ac:dyDescent="0.35">
      <c r="A13" s="33">
        <f>'Teknisk og adm'!A14</f>
        <v>11</v>
      </c>
      <c r="B13" s="33" t="str">
        <f>'Teknisk og adm'!B14</f>
        <v>Administrasjon</v>
      </c>
      <c r="C13" s="33" t="str">
        <f>'Teknisk og adm'!C14</f>
        <v>Øke utnyttelsen av rådhuset</v>
      </c>
      <c r="D13" s="22">
        <f>'Teknisk og adm'!D14</f>
        <v>0</v>
      </c>
      <c r="E13" s="22">
        <f>'Teknisk og adm'!E14</f>
        <v>-1</v>
      </c>
      <c r="F13" s="22">
        <f>'Teknisk og adm'!F14</f>
        <v>-2.1</v>
      </c>
      <c r="G13" s="22">
        <f>'Teknisk og adm'!G14</f>
        <v>-2.1</v>
      </c>
      <c r="H13" s="22">
        <f>'Teknisk og adm'!H14</f>
        <v>-2.1</v>
      </c>
      <c r="I13" s="22">
        <f>'Teknisk og adm'!I14</f>
        <v>-2.1</v>
      </c>
      <c r="J13" s="22">
        <f>'Teknisk og adm'!J14</f>
        <v>1</v>
      </c>
      <c r="K13" s="27" t="s">
        <v>36</v>
      </c>
    </row>
    <row r="14" spans="1:11" x14ac:dyDescent="0.35">
      <c r="A14" s="33">
        <f>'Teknisk og adm'!A15</f>
        <v>12</v>
      </c>
      <c r="B14" s="33" t="str">
        <f>'Teknisk og adm'!B15</f>
        <v>Administrasjon</v>
      </c>
      <c r="C14" s="33" t="str">
        <f>'Teknisk og adm'!C15</f>
        <v>Effektivisere heltidsprosjektet</v>
      </c>
      <c r="D14" s="22">
        <f>'Teknisk og adm'!D15</f>
        <v>0</v>
      </c>
      <c r="E14" s="22">
        <f>'Teknisk og adm'!E15</f>
        <v>-1.3</v>
      </c>
      <c r="F14" s="22">
        <f>'Teknisk og adm'!F15</f>
        <v>-1.8</v>
      </c>
      <c r="G14" s="22">
        <f>'Teknisk og adm'!G15</f>
        <v>-1.8</v>
      </c>
      <c r="H14" s="22">
        <f>'Teknisk og adm'!H15</f>
        <v>-1.8</v>
      </c>
      <c r="I14" s="22">
        <f>'Teknisk og adm'!I15</f>
        <v>-1.8</v>
      </c>
      <c r="J14" s="22">
        <f>'Teknisk og adm'!J15</f>
        <v>1</v>
      </c>
      <c r="K14" s="27" t="s">
        <v>36</v>
      </c>
    </row>
    <row r="15" spans="1:11" x14ac:dyDescent="0.35">
      <c r="A15" s="33">
        <f>'Teknisk og adm'!A16</f>
        <v>13</v>
      </c>
      <c r="B15" s="33" t="str">
        <f>'Teknisk og adm'!B16</f>
        <v>Administrasjon</v>
      </c>
      <c r="C15" s="33" t="str">
        <f>'Teknisk og adm'!C16</f>
        <v>Mindre utgifter  til politisk styring</v>
      </c>
      <c r="D15" s="22">
        <f>'Teknisk og adm'!D16</f>
        <v>0</v>
      </c>
      <c r="E15" s="22">
        <f>'Teknisk og adm'!E16</f>
        <v>0</v>
      </c>
      <c r="F15" s="22">
        <f>'Teknisk og adm'!F16</f>
        <v>0</v>
      </c>
      <c r="G15" s="22">
        <f>'Teknisk og adm'!G16</f>
        <v>-1.8</v>
      </c>
      <c r="H15" s="22">
        <f>'Teknisk og adm'!H16</f>
        <v>-1.8</v>
      </c>
      <c r="I15" s="22">
        <f>'Teknisk og adm'!I16</f>
        <v>-1.8</v>
      </c>
      <c r="J15" s="22">
        <f>'Teknisk og adm'!J16</f>
        <v>1</v>
      </c>
      <c r="K15" s="27" t="s">
        <v>36</v>
      </c>
    </row>
    <row r="16" spans="1:11" x14ac:dyDescent="0.35">
      <c r="A16" s="33">
        <f>'Teknisk og adm'!A17</f>
        <v>14</v>
      </c>
      <c r="B16" s="33" t="str">
        <f>'Teknisk og adm'!B17</f>
        <v>Administrasjon</v>
      </c>
      <c r="C16" s="33" t="str">
        <f>'Teknisk og adm'!C17</f>
        <v>Mindre utgifter til IKT-lisenser kontorstøtte</v>
      </c>
      <c r="D16" s="22">
        <f>'Teknisk og adm'!D17</f>
        <v>0</v>
      </c>
      <c r="E16" s="22">
        <f>'Teknisk og adm'!E17</f>
        <v>-2</v>
      </c>
      <c r="F16" s="22">
        <f>'Teknisk og adm'!F17</f>
        <v>-2</v>
      </c>
      <c r="G16" s="22">
        <f>'Teknisk og adm'!G17</f>
        <v>-2</v>
      </c>
      <c r="H16" s="22">
        <f>'Teknisk og adm'!H17</f>
        <v>-2</v>
      </c>
      <c r="I16" s="22">
        <f>'Teknisk og adm'!I17</f>
        <v>-2</v>
      </c>
      <c r="J16" s="22">
        <f>'Teknisk og adm'!J17</f>
        <v>0</v>
      </c>
      <c r="K16" s="27" t="s">
        <v>36</v>
      </c>
    </row>
    <row r="17" spans="1:11" ht="26" x14ac:dyDescent="0.35">
      <c r="A17" s="33">
        <v>1</v>
      </c>
      <c r="B17" s="37" t="s">
        <v>37</v>
      </c>
      <c r="C17" s="38" t="s">
        <v>86</v>
      </c>
      <c r="D17" s="22"/>
      <c r="E17" s="22">
        <v>-1</v>
      </c>
      <c r="F17" s="22">
        <v>-4</v>
      </c>
      <c r="G17" s="22">
        <v>-4</v>
      </c>
      <c r="H17" s="22">
        <v>-4</v>
      </c>
      <c r="I17" s="22">
        <v>-4</v>
      </c>
      <c r="J17" s="34">
        <v>1</v>
      </c>
      <c r="K17" s="27" t="s">
        <v>50</v>
      </c>
    </row>
    <row r="18" spans="1:11" ht="26" x14ac:dyDescent="0.35">
      <c r="A18" s="33">
        <v>2</v>
      </c>
      <c r="B18" s="37" t="s">
        <v>37</v>
      </c>
      <c r="C18" s="38" t="s">
        <v>38</v>
      </c>
      <c r="D18" s="22"/>
      <c r="E18" s="22">
        <v>0</v>
      </c>
      <c r="F18" s="22">
        <v>-1.5</v>
      </c>
      <c r="G18" s="22">
        <v>-1.5</v>
      </c>
      <c r="H18" s="22">
        <v>-1.5</v>
      </c>
      <c r="I18" s="22">
        <v>-1.5</v>
      </c>
      <c r="J18" s="34">
        <v>1</v>
      </c>
      <c r="K18" s="27" t="s">
        <v>50</v>
      </c>
    </row>
    <row r="19" spans="1:11" ht="26" x14ac:dyDescent="0.35">
      <c r="A19" s="33">
        <v>3</v>
      </c>
      <c r="B19" s="37" t="s">
        <v>37</v>
      </c>
      <c r="C19" s="38" t="s">
        <v>39</v>
      </c>
      <c r="D19" s="22"/>
      <c r="E19" s="22">
        <v>-2</v>
      </c>
      <c r="F19" s="22">
        <v>-3</v>
      </c>
      <c r="G19" s="22">
        <v>-5</v>
      </c>
      <c r="H19" s="22">
        <v>-5</v>
      </c>
      <c r="I19" s="22">
        <v>-5</v>
      </c>
      <c r="J19" s="34">
        <v>1</v>
      </c>
      <c r="K19" s="27" t="s">
        <v>50</v>
      </c>
    </row>
    <row r="20" spans="1:11" ht="26" x14ac:dyDescent="0.35">
      <c r="A20" s="33">
        <v>4</v>
      </c>
      <c r="B20" s="37" t="s">
        <v>37</v>
      </c>
      <c r="C20" s="38" t="s">
        <v>40</v>
      </c>
      <c r="D20" s="22"/>
      <c r="E20" s="22">
        <v>-3</v>
      </c>
      <c r="F20" s="22">
        <v>-8</v>
      </c>
      <c r="G20" s="22">
        <v>-8</v>
      </c>
      <c r="H20" s="22">
        <v>-8</v>
      </c>
      <c r="I20" s="22">
        <v>-8</v>
      </c>
      <c r="J20" s="34">
        <v>1</v>
      </c>
      <c r="K20" s="27" t="s">
        <v>50</v>
      </c>
    </row>
    <row r="21" spans="1:11" x14ac:dyDescent="0.35">
      <c r="A21" s="33">
        <v>5</v>
      </c>
      <c r="B21" s="37" t="s">
        <v>37</v>
      </c>
      <c r="C21" s="38" t="s">
        <v>41</v>
      </c>
      <c r="D21" s="22"/>
      <c r="E21" s="22">
        <v>0</v>
      </c>
      <c r="F21" s="22">
        <v>-8</v>
      </c>
      <c r="G21" s="22">
        <v>-13</v>
      </c>
      <c r="H21" s="22">
        <v>-21</v>
      </c>
      <c r="I21" s="22">
        <v>-21</v>
      </c>
      <c r="J21" s="34">
        <v>1</v>
      </c>
      <c r="K21" s="27" t="s">
        <v>50</v>
      </c>
    </row>
    <row r="22" spans="1:11" ht="26" x14ac:dyDescent="0.35">
      <c r="A22" s="33">
        <v>6</v>
      </c>
      <c r="B22" s="37" t="s">
        <v>37</v>
      </c>
      <c r="C22" s="48" t="s">
        <v>42</v>
      </c>
      <c r="D22" s="35"/>
      <c r="E22" s="35">
        <v>-5</v>
      </c>
      <c r="F22" s="35">
        <v>-10</v>
      </c>
      <c r="G22" s="35">
        <v>-10</v>
      </c>
      <c r="H22" s="35">
        <v>-10</v>
      </c>
      <c r="I22" s="35">
        <v>-10</v>
      </c>
      <c r="J22" s="36">
        <v>1</v>
      </c>
      <c r="K22" s="27" t="s">
        <v>50</v>
      </c>
    </row>
    <row r="23" spans="1:11" x14ac:dyDescent="0.35">
      <c r="A23" s="33">
        <v>7</v>
      </c>
      <c r="B23" s="37" t="s">
        <v>43</v>
      </c>
      <c r="C23" s="48" t="s">
        <v>44</v>
      </c>
      <c r="D23" s="35"/>
      <c r="E23" s="35">
        <v>-2</v>
      </c>
      <c r="F23" s="35">
        <v>-8</v>
      </c>
      <c r="G23" s="35">
        <v>-11</v>
      </c>
      <c r="H23" s="35">
        <v>-11</v>
      </c>
      <c r="I23" s="35">
        <v>-11</v>
      </c>
      <c r="J23" s="36">
        <v>1</v>
      </c>
      <c r="K23" s="27" t="s">
        <v>50</v>
      </c>
    </row>
    <row r="24" spans="1:11" x14ac:dyDescent="0.35">
      <c r="A24" s="33">
        <v>8</v>
      </c>
      <c r="B24" s="37" t="s">
        <v>43</v>
      </c>
      <c r="C24" s="48" t="s">
        <v>87</v>
      </c>
      <c r="D24" s="35"/>
      <c r="E24" s="35">
        <v>-2.5</v>
      </c>
      <c r="F24" s="35">
        <v>-2.5</v>
      </c>
      <c r="G24" s="35">
        <v>-2.5</v>
      </c>
      <c r="H24" s="35">
        <v>-2.5</v>
      </c>
      <c r="I24" s="35">
        <v>-2.5</v>
      </c>
      <c r="J24" s="36">
        <v>1</v>
      </c>
      <c r="K24" s="27" t="s">
        <v>50</v>
      </c>
    </row>
    <row r="25" spans="1:11" ht="26" x14ac:dyDescent="0.35">
      <c r="A25" s="33">
        <v>9</v>
      </c>
      <c r="B25" s="37" t="s">
        <v>43</v>
      </c>
      <c r="C25" s="38" t="s">
        <v>88</v>
      </c>
      <c r="D25" s="22"/>
      <c r="E25" s="22">
        <v>0</v>
      </c>
      <c r="F25" s="22">
        <v>-1</v>
      </c>
      <c r="G25" s="22">
        <v>-1</v>
      </c>
      <c r="H25" s="22">
        <v>-3</v>
      </c>
      <c r="I25" s="22">
        <v>-3</v>
      </c>
      <c r="K25" s="27" t="s">
        <v>50</v>
      </c>
    </row>
    <row r="26" spans="1:11" ht="26" x14ac:dyDescent="0.35">
      <c r="A26" s="33">
        <v>10</v>
      </c>
      <c r="B26" s="37" t="s">
        <v>43</v>
      </c>
      <c r="C26" s="38" t="s">
        <v>89</v>
      </c>
      <c r="D26" s="22"/>
      <c r="E26" s="22">
        <v>0</v>
      </c>
      <c r="F26" s="22">
        <v>-1</v>
      </c>
      <c r="G26" s="22">
        <v>-2</v>
      </c>
      <c r="H26" s="22">
        <v>-2</v>
      </c>
      <c r="I26" s="22">
        <v>-2</v>
      </c>
      <c r="K26" s="27" t="s">
        <v>50</v>
      </c>
    </row>
    <row r="27" spans="1:11" ht="26" x14ac:dyDescent="0.35">
      <c r="A27" s="33">
        <v>11</v>
      </c>
      <c r="B27" s="37" t="s">
        <v>25</v>
      </c>
      <c r="C27" s="38" t="s">
        <v>90</v>
      </c>
      <c r="D27" s="22"/>
      <c r="E27" s="22">
        <v>0</v>
      </c>
      <c r="F27" s="22">
        <v>0</v>
      </c>
      <c r="G27" s="22">
        <v>-1.5</v>
      </c>
      <c r="H27" s="22">
        <v>-17</v>
      </c>
      <c r="I27" s="22">
        <v>-17</v>
      </c>
      <c r="J27" s="34">
        <v>1</v>
      </c>
      <c r="K27" s="27" t="s">
        <v>50</v>
      </c>
    </row>
    <row r="28" spans="1:11" ht="26" x14ac:dyDescent="0.35">
      <c r="A28" s="33">
        <v>12</v>
      </c>
      <c r="B28" s="37" t="s">
        <v>25</v>
      </c>
      <c r="C28" s="38" t="s">
        <v>45</v>
      </c>
      <c r="D28" s="22"/>
      <c r="E28" s="22">
        <v>-2.5750000000000002</v>
      </c>
      <c r="F28" s="22">
        <v>-2.875</v>
      </c>
      <c r="G28" s="22">
        <v>-7.875</v>
      </c>
      <c r="H28" s="22">
        <v>-7.875</v>
      </c>
      <c r="I28" s="22">
        <v>-7.875</v>
      </c>
      <c r="J28" s="34">
        <v>1</v>
      </c>
      <c r="K28" s="27" t="s">
        <v>50</v>
      </c>
    </row>
    <row r="29" spans="1:11" ht="26" x14ac:dyDescent="0.35">
      <c r="A29" s="33">
        <v>13</v>
      </c>
      <c r="B29" s="37" t="s">
        <v>25</v>
      </c>
      <c r="C29" s="38" t="s">
        <v>46</v>
      </c>
      <c r="D29" s="22"/>
      <c r="E29" s="22">
        <v>0.3</v>
      </c>
      <c r="F29" s="22">
        <v>0.3</v>
      </c>
      <c r="G29" s="22">
        <v>-4.7</v>
      </c>
      <c r="H29" s="22">
        <v>-4.7</v>
      </c>
      <c r="I29" s="22">
        <v>-4.7</v>
      </c>
      <c r="J29" s="34">
        <v>1</v>
      </c>
      <c r="K29" s="27" t="s">
        <v>50</v>
      </c>
    </row>
    <row r="30" spans="1:11" ht="26" x14ac:dyDescent="0.35">
      <c r="A30" s="33">
        <v>14</v>
      </c>
      <c r="B30" s="37" t="s">
        <v>25</v>
      </c>
      <c r="C30" s="38" t="s">
        <v>91</v>
      </c>
      <c r="D30" s="22"/>
      <c r="E30" s="22">
        <v>4.3</v>
      </c>
      <c r="F30" s="22">
        <v>-1.1000000000000001</v>
      </c>
      <c r="G30" s="22">
        <v>-4</v>
      </c>
      <c r="H30" s="22">
        <v>-6.7</v>
      </c>
      <c r="I30" s="22">
        <v>-6.7</v>
      </c>
      <c r="J30" s="34">
        <v>1</v>
      </c>
      <c r="K30" s="27" t="s">
        <v>50</v>
      </c>
    </row>
    <row r="31" spans="1:11" ht="26" x14ac:dyDescent="0.35">
      <c r="A31" s="33">
        <v>15</v>
      </c>
      <c r="B31" s="37" t="s">
        <v>25</v>
      </c>
      <c r="C31" s="38" t="s">
        <v>92</v>
      </c>
      <c r="D31" s="22"/>
      <c r="E31" s="22">
        <v>0</v>
      </c>
      <c r="F31" s="22">
        <v>-2</v>
      </c>
      <c r="G31" s="22">
        <v>-6</v>
      </c>
      <c r="H31" s="22">
        <v>-6</v>
      </c>
      <c r="I31" s="22">
        <v>-6</v>
      </c>
      <c r="K31" s="27" t="s">
        <v>50</v>
      </c>
    </row>
    <row r="32" spans="1:11" ht="38.5" x14ac:dyDescent="0.35">
      <c r="A32" s="33">
        <v>16</v>
      </c>
      <c r="B32" s="37" t="s">
        <v>25</v>
      </c>
      <c r="C32" s="38" t="s">
        <v>47</v>
      </c>
      <c r="D32" s="22"/>
      <c r="E32" s="22">
        <v>-0.90000000000000013</v>
      </c>
      <c r="F32" s="22">
        <v>-2.9</v>
      </c>
      <c r="G32" s="22">
        <v>-2.9</v>
      </c>
      <c r="H32" s="22">
        <v>-2.9</v>
      </c>
      <c r="I32" s="22">
        <v>-2.9</v>
      </c>
      <c r="J32" s="34">
        <v>1</v>
      </c>
      <c r="K32" s="27" t="s">
        <v>50</v>
      </c>
    </row>
    <row r="33" spans="1:11" x14ac:dyDescent="0.35">
      <c r="A33" s="33">
        <v>17</v>
      </c>
      <c r="B33" s="37" t="s">
        <v>25</v>
      </c>
      <c r="C33" s="38" t="s">
        <v>48</v>
      </c>
      <c r="D33" s="22"/>
      <c r="E33" s="22">
        <v>-0.35</v>
      </c>
      <c r="F33" s="22">
        <v>-0.35</v>
      </c>
      <c r="G33" s="22">
        <v>-0.35</v>
      </c>
      <c r="H33" s="22">
        <v>-0.35</v>
      </c>
      <c r="I33" s="22">
        <v>-0.35</v>
      </c>
      <c r="K33" s="27" t="s">
        <v>50</v>
      </c>
    </row>
    <row r="34" spans="1:11" x14ac:dyDescent="0.35">
      <c r="A34" s="33">
        <v>18</v>
      </c>
      <c r="B34" s="37" t="s">
        <v>25</v>
      </c>
      <c r="C34" s="38" t="s">
        <v>93</v>
      </c>
      <c r="D34" s="22"/>
      <c r="E34" s="22">
        <v>-1</v>
      </c>
      <c r="F34" s="22">
        <v>-2</v>
      </c>
      <c r="G34" s="22">
        <v>-2</v>
      </c>
      <c r="H34" s="22">
        <v>-2</v>
      </c>
      <c r="I34" s="22">
        <v>-2</v>
      </c>
      <c r="K34" s="27" t="s">
        <v>50</v>
      </c>
    </row>
    <row r="35" spans="1:11" x14ac:dyDescent="0.35">
      <c r="A35" s="33">
        <v>19</v>
      </c>
      <c r="B35" s="37" t="s">
        <v>25</v>
      </c>
      <c r="C35" s="38" t="s">
        <v>49</v>
      </c>
      <c r="D35" s="22"/>
      <c r="E35" s="22">
        <v>-0.6</v>
      </c>
      <c r="F35" s="22">
        <v>-0.6</v>
      </c>
      <c r="G35" s="22">
        <v>-0.6</v>
      </c>
      <c r="H35" s="22">
        <v>-0.6</v>
      </c>
      <c r="I35" s="22">
        <v>-0.6</v>
      </c>
      <c r="K35" s="27" t="s">
        <v>50</v>
      </c>
    </row>
    <row r="36" spans="1:11" ht="26" x14ac:dyDescent="0.35">
      <c r="A36" s="33">
        <v>20</v>
      </c>
      <c r="B36" s="37" t="s">
        <v>25</v>
      </c>
      <c r="C36" s="38" t="s">
        <v>94</v>
      </c>
      <c r="D36" s="22"/>
      <c r="E36" s="22"/>
      <c r="F36" s="22"/>
      <c r="G36" s="22"/>
      <c r="H36" s="22"/>
      <c r="I36" s="22"/>
      <c r="J36" s="34">
        <v>1</v>
      </c>
      <c r="K36" s="27" t="s">
        <v>50</v>
      </c>
    </row>
    <row r="37" spans="1:11" x14ac:dyDescent="0.35">
      <c r="A37" s="39">
        <v>1</v>
      </c>
      <c r="B37" s="37" t="s">
        <v>14</v>
      </c>
      <c r="C37" s="38" t="s">
        <v>51</v>
      </c>
      <c r="D37" s="22">
        <v>0</v>
      </c>
      <c r="E37" s="22">
        <v>-7</v>
      </c>
      <c r="F37" s="22">
        <v>-7</v>
      </c>
      <c r="G37" s="22">
        <v>-7</v>
      </c>
      <c r="H37" s="22">
        <v>-7</v>
      </c>
      <c r="I37" s="22">
        <v>-7</v>
      </c>
      <c r="J37" s="34">
        <v>1</v>
      </c>
      <c r="K37" s="27" t="s">
        <v>72</v>
      </c>
    </row>
    <row r="38" spans="1:11" ht="26" x14ac:dyDescent="0.35">
      <c r="A38" s="39">
        <v>2</v>
      </c>
      <c r="B38" s="37" t="s">
        <v>52</v>
      </c>
      <c r="C38" s="38" t="s">
        <v>82</v>
      </c>
      <c r="D38" s="22">
        <v>-0.35</v>
      </c>
      <c r="E38" s="22">
        <v>-0.95</v>
      </c>
      <c r="F38" s="22">
        <v>-1.25</v>
      </c>
      <c r="G38" s="22">
        <v>-1.75</v>
      </c>
      <c r="H38" s="22">
        <v>-2</v>
      </c>
      <c r="I38" s="22">
        <v>-2.5</v>
      </c>
      <c r="K38" s="27" t="s">
        <v>72</v>
      </c>
    </row>
    <row r="39" spans="1:11" ht="38.5" x14ac:dyDescent="0.35">
      <c r="A39" s="39">
        <v>3</v>
      </c>
      <c r="B39" s="37" t="s">
        <v>54</v>
      </c>
      <c r="C39" s="38" t="s">
        <v>55</v>
      </c>
      <c r="D39" s="22">
        <v>0</v>
      </c>
      <c r="E39" s="22">
        <v>-1.1000000000000001</v>
      </c>
      <c r="F39" s="22">
        <v>-3</v>
      </c>
      <c r="G39" s="22">
        <v>-6</v>
      </c>
      <c r="H39" s="22">
        <v>-9</v>
      </c>
      <c r="I39" s="22">
        <v>-12</v>
      </c>
      <c r="K39" s="27" t="s">
        <v>72</v>
      </c>
    </row>
    <row r="40" spans="1:11" x14ac:dyDescent="0.35">
      <c r="A40" s="39">
        <v>4</v>
      </c>
      <c r="B40" s="37" t="s">
        <v>53</v>
      </c>
      <c r="C40" s="38" t="s">
        <v>56</v>
      </c>
      <c r="D40" s="22">
        <v>0</v>
      </c>
      <c r="E40" s="22">
        <v>-0.3</v>
      </c>
      <c r="F40" s="22">
        <v>-0.6</v>
      </c>
      <c r="G40" s="22">
        <v>-0.6</v>
      </c>
      <c r="H40" s="22">
        <v>-0.6</v>
      </c>
      <c r="I40" s="22">
        <v>-0.6</v>
      </c>
      <c r="K40" s="27" t="s">
        <v>72</v>
      </c>
    </row>
    <row r="41" spans="1:11" x14ac:dyDescent="0.35">
      <c r="A41" s="39">
        <v>5</v>
      </c>
      <c r="B41" s="37" t="s">
        <v>53</v>
      </c>
      <c r="C41" s="38" t="s">
        <v>83</v>
      </c>
      <c r="D41" s="22">
        <v>0</v>
      </c>
      <c r="E41" s="22">
        <v>-2.1</v>
      </c>
      <c r="F41" s="22">
        <v>-4</v>
      </c>
      <c r="G41" s="22">
        <v>-4</v>
      </c>
      <c r="H41" s="22">
        <v>-4</v>
      </c>
      <c r="I41" s="22">
        <v>-4</v>
      </c>
      <c r="K41" s="27" t="s">
        <v>72</v>
      </c>
    </row>
    <row r="42" spans="1:11" ht="26" x14ac:dyDescent="0.35">
      <c r="A42" s="39">
        <v>6</v>
      </c>
      <c r="B42" s="37" t="s">
        <v>16</v>
      </c>
      <c r="C42" s="38" t="s">
        <v>57</v>
      </c>
      <c r="D42" s="22">
        <v>0</v>
      </c>
      <c r="E42" s="22">
        <v>-2.2999999999999998</v>
      </c>
      <c r="F42" s="22">
        <v>-5</v>
      </c>
      <c r="G42" s="22">
        <v>-5</v>
      </c>
      <c r="H42" s="22">
        <v>-5</v>
      </c>
      <c r="I42" s="22">
        <v>-5</v>
      </c>
      <c r="J42" s="34">
        <v>1</v>
      </c>
      <c r="K42" s="27" t="s">
        <v>72</v>
      </c>
    </row>
    <row r="43" spans="1:11" ht="26" x14ac:dyDescent="0.35">
      <c r="A43" s="39">
        <v>7</v>
      </c>
      <c r="B43" s="37" t="s">
        <v>58</v>
      </c>
      <c r="C43" s="38" t="s">
        <v>59</v>
      </c>
      <c r="D43" s="22">
        <v>0</v>
      </c>
      <c r="E43" s="22">
        <v>0.1</v>
      </c>
      <c r="F43" s="22">
        <v>-1.3</v>
      </c>
      <c r="G43" s="22">
        <v>-1.3</v>
      </c>
      <c r="H43" s="22">
        <v>-1.3</v>
      </c>
      <c r="I43" s="22">
        <v>-1.3</v>
      </c>
      <c r="J43" s="34">
        <v>1</v>
      </c>
      <c r="K43" s="27" t="s">
        <v>72</v>
      </c>
    </row>
    <row r="44" spans="1:11" x14ac:dyDescent="0.35">
      <c r="A44" s="39">
        <v>8</v>
      </c>
      <c r="B44" s="37" t="s">
        <v>16</v>
      </c>
      <c r="C44" s="38" t="s">
        <v>84</v>
      </c>
      <c r="D44" s="22">
        <v>0</v>
      </c>
      <c r="E44" s="22">
        <v>-0.8</v>
      </c>
      <c r="F44" s="22">
        <v>-2</v>
      </c>
      <c r="G44" s="22">
        <v>-2</v>
      </c>
      <c r="H44" s="22">
        <v>-2</v>
      </c>
      <c r="I44" s="22">
        <v>-2</v>
      </c>
      <c r="J44" s="34">
        <v>1</v>
      </c>
      <c r="K44" s="27" t="s">
        <v>72</v>
      </c>
    </row>
    <row r="45" spans="1:11" x14ac:dyDescent="0.35">
      <c r="A45" s="39">
        <v>9</v>
      </c>
      <c r="B45" s="37" t="s">
        <v>53</v>
      </c>
      <c r="C45" s="48" t="s">
        <v>85</v>
      </c>
      <c r="D45" s="35">
        <v>0</v>
      </c>
      <c r="E45" s="35">
        <v>-0.96</v>
      </c>
      <c r="F45" s="35">
        <v>-2.2999999999999998</v>
      </c>
      <c r="G45" s="35">
        <v>-2.2999999999999998</v>
      </c>
      <c r="H45" s="35">
        <v>-2.2999999999999998</v>
      </c>
      <c r="I45" s="35">
        <v>-2.2999999999999998</v>
      </c>
      <c r="J45" s="36"/>
      <c r="K45" s="27" t="s">
        <v>72</v>
      </c>
    </row>
    <row r="46" spans="1:11" ht="26" x14ac:dyDescent="0.35">
      <c r="A46" s="39">
        <v>10</v>
      </c>
      <c r="B46" s="37" t="s">
        <v>54</v>
      </c>
      <c r="C46" s="38" t="s">
        <v>60</v>
      </c>
      <c r="D46" s="22">
        <v>0</v>
      </c>
      <c r="E46" s="22">
        <v>-0.52</v>
      </c>
      <c r="F46" s="22">
        <v>-1.25</v>
      </c>
      <c r="G46" s="22">
        <v>-2.4</v>
      </c>
      <c r="H46" s="22">
        <v>-2.4</v>
      </c>
      <c r="I46" s="22">
        <v>-2.4</v>
      </c>
      <c r="K46" s="27" t="s">
        <v>72</v>
      </c>
    </row>
    <row r="47" spans="1:11" x14ac:dyDescent="0.35">
      <c r="A47" s="39">
        <v>11</v>
      </c>
      <c r="B47" s="37" t="s">
        <v>61</v>
      </c>
      <c r="C47" s="38" t="s">
        <v>62</v>
      </c>
      <c r="D47" s="22">
        <v>0</v>
      </c>
      <c r="E47" s="22">
        <v>0</v>
      </c>
      <c r="F47" s="22">
        <v>-1</v>
      </c>
      <c r="G47" s="22">
        <v>-2.5</v>
      </c>
      <c r="H47" s="22">
        <v>-2.5</v>
      </c>
      <c r="I47" s="22">
        <v>-2.5</v>
      </c>
      <c r="K47" s="27" t="s">
        <v>72</v>
      </c>
    </row>
    <row r="48" spans="1:11" ht="26" x14ac:dyDescent="0.35">
      <c r="A48" s="39">
        <v>12</v>
      </c>
      <c r="B48" s="37" t="s">
        <v>63</v>
      </c>
      <c r="C48" s="38" t="s">
        <v>64</v>
      </c>
      <c r="D48" s="22">
        <v>0</v>
      </c>
      <c r="E48" s="22">
        <v>0</v>
      </c>
      <c r="F48" s="22">
        <v>-0.54</v>
      </c>
      <c r="G48" s="22">
        <v>-1.3</v>
      </c>
      <c r="H48" s="22">
        <v>-1.3</v>
      </c>
      <c r="I48" s="22">
        <v>-1.3</v>
      </c>
      <c r="J48" s="34">
        <v>1</v>
      </c>
      <c r="K48" s="27" t="s">
        <v>72</v>
      </c>
    </row>
    <row r="49" spans="1:11" x14ac:dyDescent="0.35">
      <c r="A49" s="39">
        <v>13</v>
      </c>
      <c r="B49" s="37" t="s">
        <v>14</v>
      </c>
      <c r="C49" s="38" t="s">
        <v>65</v>
      </c>
      <c r="D49" s="22">
        <v>0</v>
      </c>
      <c r="E49" s="22">
        <v>-0.5</v>
      </c>
      <c r="F49" s="22">
        <v>-1.22</v>
      </c>
      <c r="G49" s="22">
        <v>-1.22</v>
      </c>
      <c r="H49" s="22">
        <v>-1.22</v>
      </c>
      <c r="I49" s="22">
        <v>-1.22</v>
      </c>
      <c r="J49" s="34">
        <v>1</v>
      </c>
      <c r="K49" s="27" t="s">
        <v>72</v>
      </c>
    </row>
    <row r="50" spans="1:11" ht="26" x14ac:dyDescent="0.35">
      <c r="A50" s="39">
        <v>14</v>
      </c>
      <c r="B50" s="37" t="s">
        <v>66</v>
      </c>
      <c r="C50" s="38" t="s">
        <v>67</v>
      </c>
      <c r="D50" s="22">
        <v>0</v>
      </c>
      <c r="E50" s="22">
        <v>-4</v>
      </c>
      <c r="F50" s="22">
        <v>-4</v>
      </c>
      <c r="G50" s="22">
        <v>-4</v>
      </c>
      <c r="H50" s="22">
        <v>-4</v>
      </c>
      <c r="I50" s="22">
        <v>-4</v>
      </c>
      <c r="J50" s="34">
        <v>1</v>
      </c>
      <c r="K50" s="27" t="s">
        <v>72</v>
      </c>
    </row>
    <row r="51" spans="1:11" x14ac:dyDescent="0.35">
      <c r="A51" s="39">
        <v>15</v>
      </c>
      <c r="B51" s="37" t="s">
        <v>68</v>
      </c>
      <c r="C51" s="38" t="s">
        <v>69</v>
      </c>
      <c r="D51" s="22">
        <v>0</v>
      </c>
      <c r="E51" s="22">
        <v>-1</v>
      </c>
      <c r="F51" s="22">
        <v>-2</v>
      </c>
      <c r="G51" s="22">
        <v>-2</v>
      </c>
      <c r="H51" s="22">
        <v>-2</v>
      </c>
      <c r="I51" s="22">
        <v>-2</v>
      </c>
      <c r="J51" s="34">
        <v>1</v>
      </c>
      <c r="K51" s="27" t="s">
        <v>72</v>
      </c>
    </row>
    <row r="52" spans="1:11" x14ac:dyDescent="0.35">
      <c r="A52" s="39">
        <v>16</v>
      </c>
      <c r="B52" s="37" t="s">
        <v>58</v>
      </c>
      <c r="C52" s="38" t="s">
        <v>70</v>
      </c>
      <c r="D52" s="22">
        <v>0</v>
      </c>
      <c r="E52" s="22">
        <v>-0.04</v>
      </c>
      <c r="F52" s="22">
        <v>-0.1</v>
      </c>
      <c r="G52" s="22">
        <v>-0.1</v>
      </c>
      <c r="H52" s="22">
        <v>-0.1</v>
      </c>
      <c r="I52" s="22">
        <v>-0.1</v>
      </c>
      <c r="K52" s="27" t="s">
        <v>72</v>
      </c>
    </row>
    <row r="53" spans="1:11" x14ac:dyDescent="0.35">
      <c r="A53" s="39">
        <v>17</v>
      </c>
      <c r="B53" s="37" t="s">
        <v>53</v>
      </c>
      <c r="C53" s="38" t="s">
        <v>71</v>
      </c>
      <c r="D53" s="22">
        <v>0</v>
      </c>
      <c r="E53" s="22">
        <v>-2.15</v>
      </c>
      <c r="F53" s="22">
        <v>-2.9</v>
      </c>
      <c r="G53" s="22">
        <v>-2.9</v>
      </c>
      <c r="H53" s="22">
        <v>-3.6</v>
      </c>
      <c r="I53" s="22">
        <v>-4.3</v>
      </c>
      <c r="J53" s="34">
        <v>1</v>
      </c>
      <c r="K53" s="27" t="s">
        <v>72</v>
      </c>
    </row>
    <row r="54" spans="1:11" ht="15" thickBot="1" x14ac:dyDescent="0.4">
      <c r="A54" s="40"/>
      <c r="B54" s="41"/>
      <c r="C54" s="42" t="s">
        <v>73</v>
      </c>
      <c r="D54" s="43">
        <f>SUBTOTAL(9,D3:D53)</f>
        <v>-13.85</v>
      </c>
      <c r="E54" s="43">
        <f>SUBTOTAL(9,E3:E53)</f>
        <v>-67.695000000000022</v>
      </c>
      <c r="F54" s="43">
        <f>SUBTOTAL(9,F3:F53)</f>
        <v>-137.88499999999999</v>
      </c>
      <c r="G54" s="43">
        <f>SUBTOTAL(9,G3:G53)</f>
        <v>-180.09500000000003</v>
      </c>
      <c r="H54" s="43">
        <f>SUBTOTAL(9,H3:H53)</f>
        <v>-214.345</v>
      </c>
      <c r="I54" s="43">
        <f>SUBTOTAL(9,I3:I53)</f>
        <v>-218.54500000000002</v>
      </c>
      <c r="J54" s="44">
        <v>1</v>
      </c>
      <c r="K54" s="45"/>
    </row>
    <row r="55" spans="1:11" ht="15" thickTop="1" x14ac:dyDescent="0.35">
      <c r="D55" s="22"/>
      <c r="E55" s="22"/>
      <c r="F55" s="22"/>
      <c r="G55" s="22"/>
      <c r="H55" s="22"/>
      <c r="I55" s="22"/>
    </row>
    <row r="56" spans="1:11" x14ac:dyDescent="0.35">
      <c r="C56" s="38" t="s">
        <v>36</v>
      </c>
      <c r="D56" s="22">
        <f>SUMIFS(D$3:D$53,$K$3:$K$53,$C56,$J$3:$J$53,1)</f>
        <v>-13.5</v>
      </c>
      <c r="E56" s="22">
        <f>SUMIFS(E$3:E$53,$K$3:$K$53,$C56,$J$3:$J$53,1)</f>
        <v>-20.900000000000002</v>
      </c>
      <c r="F56" s="22">
        <f>SUMIFS(F$3:F$53,$K$3:$K$53,$C56,$J$3:$J$53,1)</f>
        <v>-26.500000000000004</v>
      </c>
      <c r="G56" s="22">
        <f>SUMIFS(G$3:G$53,$K$3:$K$53,$C56,$J$3:$J$53,1)</f>
        <v>-29.500000000000004</v>
      </c>
      <c r="H56" s="22">
        <f>SUMIFS(H$3:H$53,$K$3:$K$53,$C56,$J$3:$J$53,1)</f>
        <v>-29.500000000000004</v>
      </c>
      <c r="I56" s="22">
        <f>SUMIFS(I$3:I$53,$K$3:$K$53,$C56,$J$3:$J$53,1)</f>
        <v>-29.500000000000004</v>
      </c>
    </row>
    <row r="57" spans="1:11" x14ac:dyDescent="0.35">
      <c r="C57" s="38" t="s">
        <v>72</v>
      </c>
      <c r="D57" s="22">
        <f>SUMIFS(D$3:D$53,$K$3:$K$53,$C57,$J$3:$J$53,1)</f>
        <v>0</v>
      </c>
      <c r="E57" s="22">
        <f>SUMIFS(E$3:E$53,$K$3:$K$53,$C57,$J$3:$J$53,1)</f>
        <v>-17.650000000000002</v>
      </c>
      <c r="F57" s="22">
        <f>SUMIFS(F$3:F$53,$K$3:$K$53,$C57,$J$3:$J$53,1)</f>
        <v>-25.959999999999997</v>
      </c>
      <c r="G57" s="22">
        <f>SUMIFS(G$3:G$53,$K$3:$K$53,$C57,$J$3:$J$53,1)</f>
        <v>-26.72</v>
      </c>
      <c r="H57" s="22">
        <f>SUMIFS(H$3:H$53,$K$3:$K$53,$C57,$J$3:$J$53,1)</f>
        <v>-27.42</v>
      </c>
      <c r="I57" s="22">
        <f>SUMIFS(I$3:I$53,$K$3:$K$53,$C57,$J$3:$J$53,1)</f>
        <v>-28.12</v>
      </c>
    </row>
    <row r="58" spans="1:11" x14ac:dyDescent="0.35">
      <c r="C58" s="38" t="s">
        <v>50</v>
      </c>
      <c r="D58" s="22">
        <f>SUMIFS(D$3:D$53,$K$3:$K$53,$C58,$J$3:$J$53,1)</f>
        <v>0</v>
      </c>
      <c r="E58" s="22">
        <f>SUMIFS(E$3:E$53,$K$3:$K$53,$C58,$J$3:$J$53,1)</f>
        <v>-14.374999999999998</v>
      </c>
      <c r="F58" s="22">
        <f>SUMIFS(F$3:F$53,$K$3:$K$53,$C58,$J$3:$J$53,1)</f>
        <v>-51.575000000000003</v>
      </c>
      <c r="G58" s="22">
        <f>SUMIFS(G$3:G$53,$K$3:$K$53,$C58,$J$3:$J$53,1)</f>
        <v>-75.975000000000009</v>
      </c>
      <c r="H58" s="22">
        <f>SUMIFS(H$3:H$53,$K$3:$K$53,$C58,$J$3:$J$53,1)</f>
        <v>-102.17500000000001</v>
      </c>
      <c r="I58" s="22">
        <f>SUMIFS(I$3:I$53,$K$3:$K$53,$C58,$J$3:$J$53,1)</f>
        <v>-102.17500000000001</v>
      </c>
    </row>
    <row r="59" spans="1:11" x14ac:dyDescent="0.35">
      <c r="D59" s="22">
        <f>SUBTOTAL(9,D56:D58)</f>
        <v>-13.5</v>
      </c>
      <c r="E59" s="22">
        <f t="shared" ref="E59:I59" si="0">SUBTOTAL(9,E56:E58)</f>
        <v>-52.925000000000004</v>
      </c>
      <c r="F59" s="22">
        <f t="shared" si="0"/>
        <v>-104.035</v>
      </c>
      <c r="G59" s="22">
        <f t="shared" si="0"/>
        <v>-132.19499999999999</v>
      </c>
      <c r="H59" s="22">
        <f t="shared" si="0"/>
        <v>-159.09500000000003</v>
      </c>
      <c r="I59" s="22">
        <f t="shared" si="0"/>
        <v>-159.79500000000002</v>
      </c>
    </row>
    <row r="61" spans="1:11" x14ac:dyDescent="0.35">
      <c r="C61" s="38" t="str">
        <f>C56</f>
        <v>Teknisk og adm</v>
      </c>
      <c r="D61" s="22">
        <f>SUMIF($K$3:$K$53,$C61,D$3:D$53)</f>
        <v>-13.5</v>
      </c>
      <c r="E61" s="22">
        <f t="shared" ref="E61:I63" si="1">SUMIF($K$3:$K$53,$C61,E$3:E$53)</f>
        <v>-27.750000000000004</v>
      </c>
      <c r="F61" s="22">
        <f t="shared" si="1"/>
        <v>-39.9</v>
      </c>
      <c r="G61" s="22">
        <f t="shared" si="1"/>
        <v>-45.8</v>
      </c>
      <c r="H61" s="22">
        <f t="shared" si="1"/>
        <v>-47.9</v>
      </c>
      <c r="I61" s="22">
        <f t="shared" si="1"/>
        <v>-47.9</v>
      </c>
    </row>
    <row r="62" spans="1:11" x14ac:dyDescent="0.35">
      <c r="C62" s="38" t="str">
        <f t="shared" ref="C62:C63" si="2">C57</f>
        <v>Oppvekst og kultur</v>
      </c>
      <c r="D62" s="22">
        <f t="shared" ref="D62:D63" si="3">SUMIF($K$3:$K$53,$C62,D$3:D$53)</f>
        <v>-0.35</v>
      </c>
      <c r="E62" s="22">
        <f t="shared" si="1"/>
        <v>-23.619999999999997</v>
      </c>
      <c r="F62" s="22">
        <f t="shared" si="1"/>
        <v>-39.46</v>
      </c>
      <c r="G62" s="22">
        <f t="shared" si="1"/>
        <v>-46.37</v>
      </c>
      <c r="H62" s="22">
        <f t="shared" si="1"/>
        <v>-50.32</v>
      </c>
      <c r="I62" s="22">
        <f t="shared" si="1"/>
        <v>-54.519999999999989</v>
      </c>
    </row>
    <row r="63" spans="1:11" x14ac:dyDescent="0.35">
      <c r="C63" s="38" t="str">
        <f t="shared" si="2"/>
        <v>Helse og sosial</v>
      </c>
      <c r="D63" s="22">
        <f t="shared" si="3"/>
        <v>0</v>
      </c>
      <c r="E63" s="22">
        <f t="shared" si="1"/>
        <v>-16.324999999999999</v>
      </c>
      <c r="F63" s="22">
        <f t="shared" si="1"/>
        <v>-58.525000000000006</v>
      </c>
      <c r="G63" s="22">
        <f t="shared" si="1"/>
        <v>-87.924999999999997</v>
      </c>
      <c r="H63" s="22">
        <f t="shared" si="1"/>
        <v>-116.125</v>
      </c>
      <c r="I63" s="22">
        <f t="shared" si="1"/>
        <v>-116.125</v>
      </c>
    </row>
    <row r="64" spans="1:11" x14ac:dyDescent="0.35">
      <c r="D64" s="22">
        <f>SUM(D61:D63)</f>
        <v>-13.85</v>
      </c>
      <c r="E64" s="22">
        <f t="shared" ref="E64:I64" si="4">SUM(E61:E63)</f>
        <v>-67.695000000000007</v>
      </c>
      <c r="F64" s="22">
        <f t="shared" si="4"/>
        <v>-137.88499999999999</v>
      </c>
      <c r="G64" s="22">
        <f t="shared" si="4"/>
        <v>-180.09499999999997</v>
      </c>
      <c r="H64" s="22">
        <f t="shared" si="4"/>
        <v>-214.345</v>
      </c>
      <c r="I64" s="22">
        <f t="shared" si="4"/>
        <v>-218.54499999999999</v>
      </c>
    </row>
  </sheetData>
  <autoFilter ref="A1:J55" xr:uid="{12A413C5-6E91-4C23-8B51-45F2ED7C6C97}">
    <filterColumn colId="4" showButton="0"/>
    <filterColumn colId="5" showButton="0"/>
    <filterColumn colId="6" showButton="0"/>
    <filterColumn colId="7" showButton="0"/>
  </autoFilter>
  <mergeCells count="1">
    <mergeCell ref="E1:I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7EFD-00AE-4C1F-835A-A473A3158984}">
  <sheetPr>
    <pageSetUpPr fitToPage="1"/>
  </sheetPr>
  <dimension ref="A1:L34"/>
  <sheetViews>
    <sheetView tabSelected="1" zoomScale="98" zoomScaleNormal="98" workbookViewId="0">
      <pane xSplit="1" ySplit="1" topLeftCell="B2" activePane="bottomRight" state="frozen"/>
      <selection pane="topRight" activeCell="D1" sqref="D1"/>
      <selection pane="bottomLeft" activeCell="A4" sqref="A4"/>
      <selection pane="bottomRight" activeCell="C32" sqref="C32"/>
    </sheetView>
  </sheetViews>
  <sheetFormatPr baseColWidth="10" defaultColWidth="11.453125" defaultRowHeight="14.5" x14ac:dyDescent="0.35"/>
  <cols>
    <col min="1" max="1" width="4.54296875" style="7" customWidth="1"/>
    <col min="2" max="2" width="15.90625" style="7" customWidth="1"/>
    <col min="3" max="3" width="45.7265625" style="7" customWidth="1"/>
    <col min="4" max="4" width="6.6328125" style="7" customWidth="1"/>
    <col min="5" max="5" width="7.453125" customWidth="1"/>
    <col min="6" max="6" width="9" customWidth="1"/>
    <col min="7" max="7" width="6.6328125" bestFit="1" customWidth="1"/>
    <col min="8" max="8" width="8.81640625" bestFit="1" customWidth="1"/>
    <col min="9" max="9" width="6.6328125" bestFit="1" customWidth="1"/>
    <col min="10" max="11" width="8.1796875" style="13" customWidth="1"/>
    <col min="12" max="12" width="13.90625" customWidth="1"/>
    <col min="13" max="13" width="23.6328125" customWidth="1"/>
  </cols>
  <sheetData>
    <row r="1" spans="1:12" ht="34.5" x14ac:dyDescent="0.8">
      <c r="A1" s="4" t="s">
        <v>0</v>
      </c>
      <c r="B1" s="4"/>
      <c r="C1" s="4"/>
      <c r="D1" s="4"/>
      <c r="E1" s="6"/>
      <c r="F1" s="6"/>
      <c r="G1" s="6"/>
      <c r="H1" s="6"/>
      <c r="I1" s="6"/>
      <c r="J1" s="16"/>
      <c r="K1" s="16"/>
    </row>
    <row r="2" spans="1:12" x14ac:dyDescent="0.35">
      <c r="A2" s="1"/>
      <c r="B2" s="1"/>
      <c r="C2" s="1"/>
      <c r="D2" s="1"/>
      <c r="E2" s="47" t="s">
        <v>1</v>
      </c>
      <c r="F2" s="47"/>
      <c r="G2" s="47"/>
      <c r="H2" s="47"/>
      <c r="I2" s="47"/>
      <c r="J2" s="17"/>
      <c r="K2" s="17"/>
    </row>
    <row r="3" spans="1:12" ht="15" thickBot="1" x14ac:dyDescent="0.4">
      <c r="A3" s="2" t="s">
        <v>2</v>
      </c>
      <c r="B3" s="2" t="s">
        <v>3</v>
      </c>
      <c r="C3" s="2" t="s">
        <v>4</v>
      </c>
      <c r="D3" s="2">
        <v>2025</v>
      </c>
      <c r="E3" s="9">
        <v>2026</v>
      </c>
      <c r="F3" s="9">
        <v>2027</v>
      </c>
      <c r="G3" s="9">
        <v>2028</v>
      </c>
      <c r="H3" s="9">
        <v>2029</v>
      </c>
      <c r="I3" s="9">
        <v>2030</v>
      </c>
      <c r="J3" s="19" t="s">
        <v>81</v>
      </c>
      <c r="K3" s="2" t="s">
        <v>26</v>
      </c>
      <c r="L3" t="s">
        <v>18</v>
      </c>
    </row>
    <row r="4" spans="1:12" x14ac:dyDescent="0.35">
      <c r="A4">
        <v>1</v>
      </c>
      <c r="B4" t="s">
        <v>5</v>
      </c>
      <c r="C4" t="s">
        <v>32</v>
      </c>
      <c r="D4" s="7">
        <v>-13.5</v>
      </c>
      <c r="E4" s="7">
        <v>-17</v>
      </c>
      <c r="F4" s="7">
        <v>-19</v>
      </c>
      <c r="G4" s="7">
        <v>-19</v>
      </c>
      <c r="H4" s="7">
        <v>-19</v>
      </c>
      <c r="I4" s="7">
        <v>-19</v>
      </c>
      <c r="J4" s="13">
        <v>1</v>
      </c>
      <c r="K4" t="s">
        <v>27</v>
      </c>
      <c r="L4" t="s">
        <v>19</v>
      </c>
    </row>
    <row r="5" spans="1:12" x14ac:dyDescent="0.35">
      <c r="A5">
        <f>1+A4</f>
        <v>2</v>
      </c>
      <c r="B5" t="s">
        <v>25</v>
      </c>
      <c r="C5" t="s">
        <v>75</v>
      </c>
      <c r="E5" s="7"/>
      <c r="F5" s="7">
        <v>-2</v>
      </c>
      <c r="G5" s="7">
        <v>-2</v>
      </c>
      <c r="H5" s="7">
        <v>-2</v>
      </c>
      <c r="I5" s="7">
        <v>-2</v>
      </c>
      <c r="J5" s="13">
        <v>1</v>
      </c>
      <c r="K5" t="s">
        <v>28</v>
      </c>
      <c r="L5" t="s">
        <v>20</v>
      </c>
    </row>
    <row r="6" spans="1:12" x14ac:dyDescent="0.35">
      <c r="A6">
        <f>1+A5</f>
        <v>3</v>
      </c>
      <c r="B6" t="s">
        <v>74</v>
      </c>
      <c r="C6" t="s">
        <v>9</v>
      </c>
      <c r="E6" s="10">
        <v>-0.25</v>
      </c>
      <c r="F6" s="10">
        <v>-0.5</v>
      </c>
      <c r="G6" s="10">
        <v>-0.5</v>
      </c>
      <c r="H6" s="10">
        <v>-0.5</v>
      </c>
      <c r="I6" s="10">
        <v>-0.5</v>
      </c>
      <c r="J6" s="18"/>
      <c r="K6" t="s">
        <v>29</v>
      </c>
      <c r="L6" t="s">
        <v>21</v>
      </c>
    </row>
    <row r="7" spans="1:12" x14ac:dyDescent="0.35">
      <c r="A7">
        <f t="shared" ref="A7:A17" si="0">1+A6</f>
        <v>4</v>
      </c>
      <c r="B7" t="s">
        <v>74</v>
      </c>
      <c r="C7" s="5" t="s">
        <v>76</v>
      </c>
      <c r="D7" s="11"/>
      <c r="E7" s="10">
        <v>-0.85</v>
      </c>
      <c r="F7" s="10">
        <v>-0.85</v>
      </c>
      <c r="G7" s="10">
        <v>-0.85</v>
      </c>
      <c r="H7" s="10">
        <v>-0.85</v>
      </c>
      <c r="I7" s="10">
        <v>-0.85</v>
      </c>
      <c r="J7" s="18"/>
      <c r="K7" t="s">
        <v>29</v>
      </c>
      <c r="L7" s="12" t="s">
        <v>21</v>
      </c>
    </row>
    <row r="8" spans="1:12" x14ac:dyDescent="0.35">
      <c r="A8">
        <f t="shared" si="0"/>
        <v>5</v>
      </c>
      <c r="B8" t="s">
        <v>74</v>
      </c>
      <c r="C8" s="5" t="s">
        <v>34</v>
      </c>
      <c r="D8" s="11"/>
      <c r="E8" s="10">
        <v>-1</v>
      </c>
      <c r="F8" s="10">
        <v>-1</v>
      </c>
      <c r="G8" s="10">
        <v>-1</v>
      </c>
      <c r="H8" s="10">
        <v>-1</v>
      </c>
      <c r="I8" s="10">
        <v>-1</v>
      </c>
      <c r="J8" s="18"/>
      <c r="K8" t="s">
        <v>27</v>
      </c>
      <c r="L8" t="s">
        <v>21</v>
      </c>
    </row>
    <row r="9" spans="1:12" x14ac:dyDescent="0.35">
      <c r="A9">
        <f t="shared" si="0"/>
        <v>6</v>
      </c>
      <c r="B9" t="s">
        <v>74</v>
      </c>
      <c r="C9" s="5" t="s">
        <v>10</v>
      </c>
      <c r="D9" s="11"/>
      <c r="E9" s="10">
        <v>-0.75</v>
      </c>
      <c r="F9" s="10">
        <v>-0.75</v>
      </c>
      <c r="G9" s="10">
        <v>-0.75</v>
      </c>
      <c r="H9" s="10">
        <v>-0.75</v>
      </c>
      <c r="I9" s="10">
        <v>-0.75</v>
      </c>
      <c r="J9" s="18"/>
      <c r="K9" t="s">
        <v>27</v>
      </c>
      <c r="L9" t="s">
        <v>21</v>
      </c>
    </row>
    <row r="10" spans="1:12" x14ac:dyDescent="0.35">
      <c r="A10">
        <f t="shared" si="0"/>
        <v>7</v>
      </c>
      <c r="B10" t="s">
        <v>13</v>
      </c>
      <c r="C10" s="5" t="s">
        <v>78</v>
      </c>
      <c r="D10" s="11"/>
      <c r="E10" s="10">
        <v>0</v>
      </c>
      <c r="F10" s="10">
        <v>-0.8</v>
      </c>
      <c r="G10" s="10">
        <v>-0.8</v>
      </c>
      <c r="H10" s="10">
        <v>-0.8</v>
      </c>
      <c r="I10" s="10">
        <v>-0.8</v>
      </c>
      <c r="J10" s="18"/>
      <c r="K10" t="s">
        <v>29</v>
      </c>
      <c r="L10" t="s">
        <v>21</v>
      </c>
    </row>
    <row r="11" spans="1:12" x14ac:dyDescent="0.35">
      <c r="A11">
        <f t="shared" si="0"/>
        <v>8</v>
      </c>
      <c r="B11" t="s">
        <v>13</v>
      </c>
      <c r="C11" s="5" t="s">
        <v>77</v>
      </c>
      <c r="D11" s="21"/>
      <c r="E11" s="10">
        <v>0</v>
      </c>
      <c r="F11" s="10">
        <v>-4.5</v>
      </c>
      <c r="G11" s="10">
        <v>-6.4</v>
      </c>
      <c r="H11" s="10">
        <v>-7.5</v>
      </c>
      <c r="I11" s="10">
        <v>-7.5</v>
      </c>
      <c r="J11" s="18"/>
      <c r="K11" t="s">
        <v>27</v>
      </c>
      <c r="L11" t="s">
        <v>20</v>
      </c>
    </row>
    <row r="12" spans="1:12" x14ac:dyDescent="0.35">
      <c r="A12">
        <f t="shared" si="0"/>
        <v>9</v>
      </c>
      <c r="B12" t="s">
        <v>13</v>
      </c>
      <c r="C12" s="5" t="s">
        <v>11</v>
      </c>
      <c r="D12" s="11"/>
      <c r="E12" s="10">
        <v>-1.6</v>
      </c>
      <c r="F12" s="10">
        <v>-1.6</v>
      </c>
      <c r="G12" s="10">
        <v>-2.8</v>
      </c>
      <c r="H12" s="10">
        <v>-2.8</v>
      </c>
      <c r="I12" s="10">
        <v>-2.8</v>
      </c>
      <c r="J12" s="18">
        <v>1</v>
      </c>
      <c r="K12" t="s">
        <v>27</v>
      </c>
      <c r="L12" t="s">
        <v>20</v>
      </c>
    </row>
    <row r="13" spans="1:12" x14ac:dyDescent="0.35">
      <c r="A13">
        <f t="shared" si="0"/>
        <v>10</v>
      </c>
      <c r="B13" t="s">
        <v>15</v>
      </c>
      <c r="C13" s="5" t="s">
        <v>12</v>
      </c>
      <c r="D13" s="11"/>
      <c r="E13" s="10">
        <v>-2</v>
      </c>
      <c r="F13" s="10">
        <v>-3</v>
      </c>
      <c r="G13" s="10">
        <v>-4</v>
      </c>
      <c r="H13" s="10">
        <v>-5</v>
      </c>
      <c r="I13" s="10">
        <v>-5</v>
      </c>
      <c r="J13" s="18"/>
      <c r="K13" t="s">
        <v>28</v>
      </c>
      <c r="L13" t="s">
        <v>22</v>
      </c>
    </row>
    <row r="14" spans="1:12" x14ac:dyDescent="0.35">
      <c r="A14">
        <f t="shared" si="0"/>
        <v>11</v>
      </c>
      <c r="B14" t="s">
        <v>7</v>
      </c>
      <c r="C14" s="5" t="s">
        <v>8</v>
      </c>
      <c r="D14" s="11"/>
      <c r="E14" s="10">
        <v>-1</v>
      </c>
      <c r="F14" s="10">
        <v>-2.1</v>
      </c>
      <c r="G14" s="10">
        <v>-2.1</v>
      </c>
      <c r="H14" s="10">
        <v>-2.1</v>
      </c>
      <c r="I14" s="10">
        <v>-2.1</v>
      </c>
      <c r="J14" s="18">
        <v>1</v>
      </c>
      <c r="K14" t="s">
        <v>28</v>
      </c>
      <c r="L14" t="s">
        <v>22</v>
      </c>
    </row>
    <row r="15" spans="1:12" x14ac:dyDescent="0.35">
      <c r="A15">
        <f t="shared" si="0"/>
        <v>12</v>
      </c>
      <c r="B15" t="s">
        <v>7</v>
      </c>
      <c r="C15" t="s">
        <v>17</v>
      </c>
      <c r="E15" s="7">
        <v>-1.3</v>
      </c>
      <c r="F15" s="7">
        <v>-1.8</v>
      </c>
      <c r="G15" s="7">
        <v>-1.8</v>
      </c>
      <c r="H15" s="7">
        <v>-1.8</v>
      </c>
      <c r="I15" s="7">
        <v>-1.8</v>
      </c>
      <c r="J15" s="13">
        <v>1</v>
      </c>
      <c r="K15" t="s">
        <v>28</v>
      </c>
      <c r="L15" t="s">
        <v>23</v>
      </c>
    </row>
    <row r="16" spans="1:12" x14ac:dyDescent="0.35">
      <c r="A16">
        <f t="shared" si="0"/>
        <v>13</v>
      </c>
      <c r="B16" t="s">
        <v>7</v>
      </c>
      <c r="C16" t="s">
        <v>6</v>
      </c>
      <c r="E16" s="7">
        <v>0</v>
      </c>
      <c r="F16" s="7">
        <v>0</v>
      </c>
      <c r="G16" s="7">
        <v>-1.8</v>
      </c>
      <c r="H16" s="7">
        <v>-1.8</v>
      </c>
      <c r="I16" s="7">
        <v>-1.8</v>
      </c>
      <c r="J16" s="13">
        <v>1</v>
      </c>
      <c r="K16" t="s">
        <v>28</v>
      </c>
      <c r="L16" t="s">
        <v>24</v>
      </c>
    </row>
    <row r="17" spans="1:12" x14ac:dyDescent="0.35">
      <c r="A17">
        <f t="shared" si="0"/>
        <v>14</v>
      </c>
      <c r="B17" t="s">
        <v>7</v>
      </c>
      <c r="C17" t="s">
        <v>33</v>
      </c>
      <c r="E17" s="7">
        <v>-2</v>
      </c>
      <c r="F17" s="7">
        <v>-2</v>
      </c>
      <c r="G17" s="7">
        <v>-2</v>
      </c>
      <c r="H17" s="7">
        <v>-2</v>
      </c>
      <c r="I17" s="7">
        <v>-2</v>
      </c>
      <c r="K17" t="s">
        <v>28</v>
      </c>
      <c r="L17" t="s">
        <v>23</v>
      </c>
    </row>
    <row r="18" spans="1:12" ht="15" thickBot="1" x14ac:dyDescent="0.4">
      <c r="A18"/>
      <c r="B18" s="3"/>
      <c r="C18" s="3" t="s">
        <v>79</v>
      </c>
      <c r="D18" s="8">
        <f t="shared" ref="D18:I18" si="1">SUM(D4:D17)</f>
        <v>-13.5</v>
      </c>
      <c r="E18" s="8">
        <f t="shared" si="1"/>
        <v>-27.750000000000004</v>
      </c>
      <c r="F18" s="8">
        <f t="shared" si="1"/>
        <v>-39.9</v>
      </c>
      <c r="G18" s="8">
        <f t="shared" si="1"/>
        <v>-45.8</v>
      </c>
      <c r="H18" s="8">
        <f t="shared" si="1"/>
        <v>-47.9</v>
      </c>
      <c r="I18" s="8">
        <f t="shared" si="1"/>
        <v>-47.9</v>
      </c>
      <c r="J18" s="15"/>
      <c r="K18" s="3"/>
    </row>
    <row r="19" spans="1:12" ht="15" thickTop="1" x14ac:dyDescent="0.35">
      <c r="C19" s="7" t="s">
        <v>80</v>
      </c>
      <c r="D19" s="7">
        <f>SUMIF($J$4:$J$17,1,D$4:D$17)</f>
        <v>-13.5</v>
      </c>
      <c r="E19" s="7">
        <f t="shared" ref="E19:I19" si="2">SUMIF($J$4:$J$17,1,E$4:E$17)</f>
        <v>-20.900000000000002</v>
      </c>
      <c r="F19" s="7">
        <f t="shared" si="2"/>
        <v>-26.500000000000004</v>
      </c>
      <c r="G19" s="7">
        <f t="shared" si="2"/>
        <v>-29.500000000000004</v>
      </c>
      <c r="H19" s="7">
        <f t="shared" si="2"/>
        <v>-29.500000000000004</v>
      </c>
      <c r="I19" s="7">
        <f t="shared" si="2"/>
        <v>-29.500000000000004</v>
      </c>
    </row>
    <row r="21" spans="1:12" x14ac:dyDescent="0.35">
      <c r="C21" s="7" t="s">
        <v>27</v>
      </c>
      <c r="D21" s="7">
        <f>SUMIF($K$4:$K$17,$C21,D$4:D$17)</f>
        <v>-13.5</v>
      </c>
      <c r="E21" s="7">
        <f>SUMIF($K$4:$K$17,$C21,E$4:E$17)</f>
        <v>-20.350000000000001</v>
      </c>
      <c r="F21" s="7">
        <f>SUMIF($K$4:$K$17,$C21,F$4:F$17)</f>
        <v>-26.85</v>
      </c>
      <c r="G21" s="7">
        <f>SUMIF($K$4:$K$17,$C21,G$4:G$17)</f>
        <v>-29.95</v>
      </c>
      <c r="H21" s="7">
        <f>SUMIF($K$4:$K$17,$C21,H$4:H$17)</f>
        <v>-31.05</v>
      </c>
      <c r="I21" s="7">
        <f>SUMIF($K$4:$K$17,$C21,I$4:I$17)</f>
        <v>-31.05</v>
      </c>
    </row>
    <row r="22" spans="1:12" x14ac:dyDescent="0.35">
      <c r="C22" s="7" t="s">
        <v>28</v>
      </c>
      <c r="D22" s="7">
        <f>SUMIF($K$4:$K$17,$C22,D$4:D$17)</f>
        <v>0</v>
      </c>
      <c r="E22" s="7">
        <f>SUMIF($K$4:$K$17,$C22,E$4:E$17)</f>
        <v>-6.3</v>
      </c>
      <c r="F22" s="7">
        <f>SUMIF($K$4:$K$17,$C22,F$4:F$17)</f>
        <v>-10.9</v>
      </c>
      <c r="G22" s="7">
        <f>SUMIF($K$4:$K$17,$C22,G$4:G$17)</f>
        <v>-13.700000000000001</v>
      </c>
      <c r="H22" s="7">
        <f>SUMIF($K$4:$K$17,$C22,H$4:H$17)</f>
        <v>-14.700000000000001</v>
      </c>
      <c r="I22" s="7">
        <f>SUMIF($K$4:$K$17,$C22,I$4:I$17)</f>
        <v>-14.700000000000001</v>
      </c>
    </row>
    <row r="23" spans="1:12" x14ac:dyDescent="0.35">
      <c r="C23" s="7" t="s">
        <v>29</v>
      </c>
      <c r="D23" s="7">
        <f>SUMIF($K$4:$K$17,$C23,D$4:D$17)</f>
        <v>0</v>
      </c>
      <c r="E23" s="7">
        <f>SUMIF($K$4:$K$17,$C23,E$4:E$17)</f>
        <v>-1.1000000000000001</v>
      </c>
      <c r="F23" s="7">
        <f>SUMIF($K$4:$K$17,$C23,F$4:F$17)</f>
        <v>-2.1500000000000004</v>
      </c>
      <c r="G23" s="7">
        <f>SUMIF($K$4:$K$17,$C23,G$4:G$17)</f>
        <v>-2.1500000000000004</v>
      </c>
      <c r="H23" s="7">
        <f>SUMIF($K$4:$K$17,$C23,H$4:H$17)</f>
        <v>-2.1500000000000004</v>
      </c>
      <c r="I23" s="7">
        <f>SUMIF($K$4:$K$17,$C23,I$4:I$17)</f>
        <v>-2.1500000000000004</v>
      </c>
    </row>
    <row r="24" spans="1:12" x14ac:dyDescent="0.35">
      <c r="C24" s="7" t="s">
        <v>30</v>
      </c>
      <c r="D24" s="7">
        <f>SUMIF($K$4:$K$17,$C24,D$4:D$17)</f>
        <v>0</v>
      </c>
      <c r="E24" s="7">
        <f>SUMIF($K$4:$K$17,$C24,E$4:E$17)</f>
        <v>0</v>
      </c>
      <c r="F24" s="7">
        <f>SUMIF($K$4:$K$17,$C24,F$4:F$17)</f>
        <v>0</v>
      </c>
      <c r="G24" s="7">
        <f>SUMIF($K$4:$K$17,$C24,G$4:G$17)</f>
        <v>0</v>
      </c>
      <c r="H24" s="7">
        <f>SUMIF($K$4:$K$17,$C24,H$4:H$17)</f>
        <v>0</v>
      </c>
      <c r="I24" s="7">
        <f>SUMIF($K$4:$K$17,$C24,I$4:I$17)</f>
        <v>0</v>
      </c>
    </row>
    <row r="25" spans="1:12" x14ac:dyDescent="0.35">
      <c r="C25" s="7" t="s">
        <v>31</v>
      </c>
      <c r="D25" s="7">
        <f>SUM(D21:D24)</f>
        <v>-13.5</v>
      </c>
      <c r="E25" s="7">
        <f t="shared" ref="E25:I25" si="3">SUM(E21:E24)</f>
        <v>-27.750000000000004</v>
      </c>
      <c r="F25" s="7">
        <f t="shared" si="3"/>
        <v>-39.9</v>
      </c>
      <c r="G25" s="7">
        <f t="shared" si="3"/>
        <v>-45.8</v>
      </c>
      <c r="H25" s="7">
        <f t="shared" si="3"/>
        <v>-47.9</v>
      </c>
      <c r="I25" s="7">
        <f t="shared" si="3"/>
        <v>-47.9</v>
      </c>
    </row>
    <row r="30" spans="1:12" x14ac:dyDescent="0.35">
      <c r="E30" s="7"/>
    </row>
    <row r="32" spans="1:12" x14ac:dyDescent="0.35">
      <c r="E32" s="7"/>
    </row>
    <row r="33" spans="5:5" x14ac:dyDescent="0.35">
      <c r="E33" s="14"/>
    </row>
    <row r="34" spans="5:5" x14ac:dyDescent="0.35">
      <c r="E34" s="14"/>
    </row>
  </sheetData>
  <mergeCells count="1">
    <mergeCell ref="E2:I2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6FBD-6775-4528-9A98-A7B521DBCDD5}">
  <dimension ref="A1:N30"/>
  <sheetViews>
    <sheetView workbookViewId="0">
      <selection activeCell="A4" sqref="A4:J20"/>
    </sheetView>
  </sheetViews>
  <sheetFormatPr baseColWidth="10" defaultColWidth="11.453125" defaultRowHeight="14.5" x14ac:dyDescent="0.35"/>
  <cols>
    <col min="1" max="1" width="6.81640625" customWidth="1"/>
    <col min="2" max="2" width="21.81640625" customWidth="1"/>
    <col min="3" max="3" width="45.26953125" customWidth="1"/>
    <col min="4" max="9" width="6.7265625" customWidth="1"/>
    <col min="10" max="10" width="7.453125" customWidth="1"/>
    <col min="11" max="11" width="11.453125" customWidth="1"/>
    <col min="12" max="12" width="20.453125" customWidth="1"/>
    <col min="13" max="14" width="11.453125" customWidth="1"/>
  </cols>
  <sheetData>
    <row r="1" spans="1:14" ht="34.5" x14ac:dyDescent="0.8">
      <c r="A1" s="4" t="s">
        <v>95</v>
      </c>
      <c r="B1" s="4"/>
      <c r="C1" s="4"/>
      <c r="D1" s="4"/>
      <c r="E1" s="4"/>
      <c r="F1" s="4"/>
      <c r="G1" s="4"/>
      <c r="H1" s="4"/>
      <c r="I1" s="4"/>
    </row>
    <row r="2" spans="1:14" x14ac:dyDescent="0.35">
      <c r="A2" s="1"/>
      <c r="B2" s="1"/>
      <c r="C2" s="1"/>
      <c r="D2" s="1"/>
      <c r="E2" s="49" t="s">
        <v>1</v>
      </c>
      <c r="F2" s="49"/>
      <c r="G2" s="49"/>
      <c r="H2" s="49"/>
      <c r="I2" s="49"/>
      <c r="L2" t="s">
        <v>26</v>
      </c>
    </row>
    <row r="3" spans="1:14" x14ac:dyDescent="0.35">
      <c r="A3" s="50" t="s">
        <v>2</v>
      </c>
      <c r="B3" s="50" t="s">
        <v>3</v>
      </c>
      <c r="C3" s="50" t="s">
        <v>4</v>
      </c>
      <c r="D3" s="50">
        <v>2025</v>
      </c>
      <c r="E3" s="50">
        <v>2026</v>
      </c>
      <c r="F3" s="50">
        <v>2027</v>
      </c>
      <c r="G3" s="50">
        <v>2028</v>
      </c>
      <c r="H3" s="50">
        <v>2029</v>
      </c>
      <c r="I3" s="50">
        <v>2030</v>
      </c>
      <c r="J3" s="50" t="s">
        <v>81</v>
      </c>
    </row>
    <row r="4" spans="1:14" ht="21" customHeight="1" x14ac:dyDescent="0.35">
      <c r="A4" s="50">
        <v>1</v>
      </c>
      <c r="B4" s="50" t="s">
        <v>14</v>
      </c>
      <c r="C4" s="51" t="s">
        <v>51</v>
      </c>
      <c r="D4" s="52">
        <v>0</v>
      </c>
      <c r="E4" s="53">
        <v>-7</v>
      </c>
      <c r="F4" s="53">
        <v>-7</v>
      </c>
      <c r="G4" s="53">
        <v>-7</v>
      </c>
      <c r="H4" s="53">
        <v>-7</v>
      </c>
      <c r="I4" s="53">
        <v>-7</v>
      </c>
      <c r="J4" s="54">
        <v>1</v>
      </c>
      <c r="K4">
        <f>IF(J4=1,H4,0)</f>
        <v>-7</v>
      </c>
      <c r="L4" t="s">
        <v>96</v>
      </c>
      <c r="N4" s="54">
        <v>1</v>
      </c>
    </row>
    <row r="5" spans="1:14" ht="34.5" customHeight="1" x14ac:dyDescent="0.35">
      <c r="A5" s="50">
        <f>1+A4</f>
        <v>2</v>
      </c>
      <c r="B5" s="50" t="s">
        <v>52</v>
      </c>
      <c r="C5" s="51" t="s">
        <v>82</v>
      </c>
      <c r="D5" s="52">
        <v>-0.35</v>
      </c>
      <c r="E5" s="53">
        <v>-0.95</v>
      </c>
      <c r="F5" s="53">
        <v>-1.25</v>
      </c>
      <c r="G5" s="53">
        <v>-1.75</v>
      </c>
      <c r="H5" s="53">
        <v>-2</v>
      </c>
      <c r="I5" s="53">
        <v>-2.5</v>
      </c>
      <c r="J5" s="54"/>
      <c r="K5">
        <f t="shared" ref="K5:K20" si="0">IF(J5=1,H5,0)</f>
        <v>0</v>
      </c>
      <c r="L5" t="s">
        <v>97</v>
      </c>
      <c r="N5" s="54">
        <v>2</v>
      </c>
    </row>
    <row r="6" spans="1:14" ht="31.9" customHeight="1" x14ac:dyDescent="0.35">
      <c r="A6" s="50">
        <f t="shared" ref="A6:A20" si="1">1+A5</f>
        <v>3</v>
      </c>
      <c r="B6" s="50" t="s">
        <v>54</v>
      </c>
      <c r="C6" s="51" t="s">
        <v>55</v>
      </c>
      <c r="D6" s="52">
        <v>0</v>
      </c>
      <c r="E6" s="53">
        <v>-1.1000000000000001</v>
      </c>
      <c r="F6" s="53">
        <v>-3</v>
      </c>
      <c r="G6" s="53">
        <v>-6</v>
      </c>
      <c r="H6" s="53">
        <v>-9</v>
      </c>
      <c r="I6" s="53">
        <v>-12</v>
      </c>
      <c r="J6" s="54"/>
      <c r="K6">
        <f t="shared" si="0"/>
        <v>0</v>
      </c>
      <c r="L6" t="s">
        <v>98</v>
      </c>
      <c r="N6" s="54">
        <v>2</v>
      </c>
    </row>
    <row r="7" spans="1:14" ht="19.149999999999999" customHeight="1" x14ac:dyDescent="0.35">
      <c r="A7" s="50">
        <f t="shared" si="1"/>
        <v>4</v>
      </c>
      <c r="B7" s="50" t="s">
        <v>53</v>
      </c>
      <c r="C7" s="51" t="s">
        <v>56</v>
      </c>
      <c r="D7" s="52">
        <v>0</v>
      </c>
      <c r="E7" s="53">
        <v>-0.3</v>
      </c>
      <c r="F7" s="53">
        <v>-0.6</v>
      </c>
      <c r="G7" s="53">
        <v>-0.6</v>
      </c>
      <c r="H7" s="53">
        <v>-0.6</v>
      </c>
      <c r="I7" s="53">
        <v>-0.6</v>
      </c>
      <c r="J7" s="54"/>
      <c r="K7">
        <f t="shared" si="0"/>
        <v>0</v>
      </c>
      <c r="L7" t="s">
        <v>96</v>
      </c>
      <c r="N7" s="54">
        <v>2</v>
      </c>
    </row>
    <row r="8" spans="1:14" ht="21.65" customHeight="1" x14ac:dyDescent="0.35">
      <c r="A8" s="50">
        <f t="shared" si="1"/>
        <v>5</v>
      </c>
      <c r="B8" s="50" t="s">
        <v>53</v>
      </c>
      <c r="C8" s="51" t="s">
        <v>83</v>
      </c>
      <c r="D8" s="52">
        <v>0</v>
      </c>
      <c r="E8" s="53">
        <v>-2.1</v>
      </c>
      <c r="F8" s="53">
        <v>-4</v>
      </c>
      <c r="G8" s="53">
        <v>-4</v>
      </c>
      <c r="H8" s="53">
        <v>-4</v>
      </c>
      <c r="I8" s="53">
        <v>-4</v>
      </c>
      <c r="J8" s="54"/>
      <c r="K8">
        <f t="shared" si="0"/>
        <v>0</v>
      </c>
      <c r="L8" t="s">
        <v>99</v>
      </c>
      <c r="N8" s="54">
        <v>3</v>
      </c>
    </row>
    <row r="9" spans="1:14" ht="29.25" customHeight="1" x14ac:dyDescent="0.35">
      <c r="A9" s="50">
        <f t="shared" si="1"/>
        <v>6</v>
      </c>
      <c r="B9" s="50" t="s">
        <v>16</v>
      </c>
      <c r="C9" s="51" t="s">
        <v>57</v>
      </c>
      <c r="D9" s="52">
        <v>0</v>
      </c>
      <c r="E9" s="53">
        <v>-2.2999999999999998</v>
      </c>
      <c r="F9" s="53">
        <v>-5</v>
      </c>
      <c r="G9" s="53">
        <f>F9</f>
        <v>-5</v>
      </c>
      <c r="H9" s="53">
        <f>G9</f>
        <v>-5</v>
      </c>
      <c r="I9" s="53">
        <f>H9</f>
        <v>-5</v>
      </c>
      <c r="J9" s="54">
        <v>1</v>
      </c>
      <c r="K9">
        <f t="shared" si="0"/>
        <v>-5</v>
      </c>
      <c r="L9" t="s">
        <v>100</v>
      </c>
      <c r="N9" s="54">
        <v>1</v>
      </c>
    </row>
    <row r="10" spans="1:14" ht="16.899999999999999" customHeight="1" x14ac:dyDescent="0.35">
      <c r="A10" s="50">
        <f t="shared" si="1"/>
        <v>7</v>
      </c>
      <c r="B10" s="50" t="s">
        <v>58</v>
      </c>
      <c r="C10" s="51" t="s">
        <v>59</v>
      </c>
      <c r="D10" s="52">
        <v>0</v>
      </c>
      <c r="E10" s="53">
        <v>0.1</v>
      </c>
      <c r="F10" s="53">
        <v>-1.3</v>
      </c>
      <c r="G10" s="53">
        <v>-1.3</v>
      </c>
      <c r="H10" s="53">
        <v>-1.3</v>
      </c>
      <c r="I10" s="53">
        <v>-1.3</v>
      </c>
      <c r="J10" s="54">
        <v>1</v>
      </c>
      <c r="K10">
        <f t="shared" si="0"/>
        <v>-1.3</v>
      </c>
      <c r="L10" t="s">
        <v>98</v>
      </c>
      <c r="N10" s="54">
        <v>1</v>
      </c>
    </row>
    <row r="11" spans="1:14" ht="35.25" customHeight="1" x14ac:dyDescent="0.35">
      <c r="A11" s="50">
        <f t="shared" si="1"/>
        <v>8</v>
      </c>
      <c r="B11" s="50" t="s">
        <v>16</v>
      </c>
      <c r="C11" s="51" t="s">
        <v>84</v>
      </c>
      <c r="D11" s="52">
        <v>0</v>
      </c>
      <c r="E11" s="53">
        <v>-0.8</v>
      </c>
      <c r="F11" s="53">
        <v>-2</v>
      </c>
      <c r="G11" s="53">
        <v>-2</v>
      </c>
      <c r="H11" s="53">
        <v>-2</v>
      </c>
      <c r="I11" s="53">
        <v>-2</v>
      </c>
      <c r="J11" s="54">
        <v>1</v>
      </c>
      <c r="K11">
        <f t="shared" si="0"/>
        <v>-2</v>
      </c>
      <c r="L11" t="s">
        <v>101</v>
      </c>
      <c r="N11" s="54">
        <v>1</v>
      </c>
    </row>
    <row r="12" spans="1:14" ht="21.75" customHeight="1" x14ac:dyDescent="0.35">
      <c r="A12" s="50">
        <f t="shared" si="1"/>
        <v>9</v>
      </c>
      <c r="B12" s="50" t="s">
        <v>53</v>
      </c>
      <c r="C12" s="27" t="s">
        <v>85</v>
      </c>
      <c r="D12" s="52">
        <v>0</v>
      </c>
      <c r="E12" s="53">
        <v>-0.96</v>
      </c>
      <c r="F12" s="53">
        <v>-2.2999999999999998</v>
      </c>
      <c r="G12" s="53">
        <v>-2.2999999999999998</v>
      </c>
      <c r="H12" s="53">
        <v>-2.2999999999999998</v>
      </c>
      <c r="I12" s="53">
        <v>-2.2999999999999998</v>
      </c>
      <c r="J12" s="54"/>
      <c r="K12">
        <f t="shared" si="0"/>
        <v>0</v>
      </c>
      <c r="L12" t="s">
        <v>96</v>
      </c>
      <c r="N12" s="54">
        <v>3</v>
      </c>
    </row>
    <row r="13" spans="1:14" ht="33.75" customHeight="1" x14ac:dyDescent="0.35">
      <c r="A13" s="50">
        <f t="shared" si="1"/>
        <v>10</v>
      </c>
      <c r="B13" s="50" t="s">
        <v>54</v>
      </c>
      <c r="C13" s="51" t="s">
        <v>60</v>
      </c>
      <c r="D13" s="52">
        <v>0</v>
      </c>
      <c r="E13" s="53">
        <v>-0.52</v>
      </c>
      <c r="F13" s="53">
        <v>-1.25</v>
      </c>
      <c r="G13" s="53">
        <v>-2.4</v>
      </c>
      <c r="H13" s="53">
        <v>-2.4</v>
      </c>
      <c r="I13" s="53">
        <v>-2.4</v>
      </c>
      <c r="J13" s="54"/>
      <c r="K13">
        <f t="shared" si="0"/>
        <v>0</v>
      </c>
      <c r="L13" t="s">
        <v>102</v>
      </c>
      <c r="N13" s="54">
        <v>2</v>
      </c>
    </row>
    <row r="14" spans="1:14" ht="17.5" customHeight="1" x14ac:dyDescent="0.35">
      <c r="A14" s="50">
        <f t="shared" si="1"/>
        <v>11</v>
      </c>
      <c r="B14" s="50" t="s">
        <v>61</v>
      </c>
      <c r="C14" s="55" t="s">
        <v>62</v>
      </c>
      <c r="D14" s="52">
        <v>0</v>
      </c>
      <c r="E14" s="53">
        <v>0</v>
      </c>
      <c r="F14" s="53">
        <v>-1</v>
      </c>
      <c r="G14" s="53">
        <v>-2.5</v>
      </c>
      <c r="H14" s="53">
        <v>-2.5</v>
      </c>
      <c r="I14" s="53">
        <v>-2.5</v>
      </c>
      <c r="J14" s="54"/>
      <c r="K14">
        <f t="shared" si="0"/>
        <v>0</v>
      </c>
      <c r="L14" t="s">
        <v>96</v>
      </c>
      <c r="N14" s="54">
        <v>2</v>
      </c>
    </row>
    <row r="15" spans="1:14" ht="30" customHeight="1" x14ac:dyDescent="0.35">
      <c r="A15" s="50">
        <f t="shared" si="1"/>
        <v>12</v>
      </c>
      <c r="B15" s="50" t="s">
        <v>63</v>
      </c>
      <c r="C15" s="51" t="s">
        <v>64</v>
      </c>
      <c r="D15" s="52">
        <v>0</v>
      </c>
      <c r="E15" s="53">
        <v>0</v>
      </c>
      <c r="F15" s="53">
        <v>-0.54</v>
      </c>
      <c r="G15" s="53">
        <v>-1.3</v>
      </c>
      <c r="H15" s="53">
        <v>-1.3</v>
      </c>
      <c r="I15" s="53">
        <v>-1.3</v>
      </c>
      <c r="J15" s="54">
        <v>1</v>
      </c>
      <c r="K15">
        <f t="shared" si="0"/>
        <v>-1.3</v>
      </c>
      <c r="L15" t="s">
        <v>102</v>
      </c>
      <c r="N15" s="54">
        <v>1</v>
      </c>
    </row>
    <row r="16" spans="1:14" ht="19.149999999999999" customHeight="1" x14ac:dyDescent="0.35">
      <c r="A16" s="50">
        <f t="shared" si="1"/>
        <v>13</v>
      </c>
      <c r="B16" s="50" t="s">
        <v>14</v>
      </c>
      <c r="C16" s="51" t="s">
        <v>65</v>
      </c>
      <c r="D16" s="52">
        <v>0</v>
      </c>
      <c r="E16" s="53">
        <v>-0.5</v>
      </c>
      <c r="F16" s="53">
        <v>-1.22</v>
      </c>
      <c r="G16" s="53">
        <v>-1.22</v>
      </c>
      <c r="H16" s="53">
        <v>-1.22</v>
      </c>
      <c r="I16" s="53">
        <v>-1.22</v>
      </c>
      <c r="J16" s="54">
        <v>1</v>
      </c>
      <c r="K16">
        <f t="shared" si="0"/>
        <v>-1.22</v>
      </c>
      <c r="L16" t="s">
        <v>97</v>
      </c>
      <c r="N16" s="54">
        <v>1</v>
      </c>
    </row>
    <row r="17" spans="1:14" ht="31.5" customHeight="1" x14ac:dyDescent="0.35">
      <c r="A17" s="50">
        <f t="shared" si="1"/>
        <v>14</v>
      </c>
      <c r="B17" s="50" t="s">
        <v>66</v>
      </c>
      <c r="C17" s="51" t="s">
        <v>67</v>
      </c>
      <c r="D17" s="52">
        <v>0</v>
      </c>
      <c r="E17" s="53">
        <v>-4</v>
      </c>
      <c r="F17" s="53">
        <v>-4</v>
      </c>
      <c r="G17" s="53">
        <v>-4</v>
      </c>
      <c r="H17" s="53">
        <v>-4</v>
      </c>
      <c r="I17" s="53">
        <v>-4</v>
      </c>
      <c r="J17" s="54">
        <v>1</v>
      </c>
      <c r="K17">
        <f t="shared" si="0"/>
        <v>-4</v>
      </c>
      <c r="L17" t="s">
        <v>97</v>
      </c>
      <c r="N17" s="54">
        <v>1</v>
      </c>
    </row>
    <row r="18" spans="1:14" ht="18" customHeight="1" x14ac:dyDescent="0.35">
      <c r="A18" s="50">
        <f t="shared" si="1"/>
        <v>15</v>
      </c>
      <c r="B18" s="50" t="s">
        <v>68</v>
      </c>
      <c r="C18" s="51" t="s">
        <v>69</v>
      </c>
      <c r="D18" s="52">
        <v>0</v>
      </c>
      <c r="E18" s="53">
        <v>-1</v>
      </c>
      <c r="F18" s="53">
        <v>-2</v>
      </c>
      <c r="G18" s="53">
        <v>-2</v>
      </c>
      <c r="H18" s="53">
        <v>-2</v>
      </c>
      <c r="I18" s="53">
        <v>-2</v>
      </c>
      <c r="J18" s="54">
        <v>1</v>
      </c>
      <c r="K18">
        <f t="shared" si="0"/>
        <v>-2</v>
      </c>
      <c r="L18" t="s">
        <v>102</v>
      </c>
      <c r="N18" s="54">
        <v>1</v>
      </c>
    </row>
    <row r="19" spans="1:14" ht="18" customHeight="1" x14ac:dyDescent="0.35">
      <c r="A19" s="50">
        <f t="shared" si="1"/>
        <v>16</v>
      </c>
      <c r="B19" s="50" t="s">
        <v>58</v>
      </c>
      <c r="C19" s="51" t="s">
        <v>70</v>
      </c>
      <c r="D19" s="52">
        <v>0</v>
      </c>
      <c r="E19" s="53">
        <v>-0.04</v>
      </c>
      <c r="F19" s="53">
        <v>-0.1</v>
      </c>
      <c r="G19" s="53">
        <v>-0.1</v>
      </c>
      <c r="H19" s="53">
        <v>-0.1</v>
      </c>
      <c r="I19" s="53">
        <v>-0.1</v>
      </c>
      <c r="J19" s="54"/>
      <c r="K19">
        <f t="shared" si="0"/>
        <v>0</v>
      </c>
      <c r="L19" t="s">
        <v>97</v>
      </c>
      <c r="N19" s="54">
        <v>2</v>
      </c>
    </row>
    <row r="20" spans="1:14" ht="18" customHeight="1" x14ac:dyDescent="0.35">
      <c r="A20" s="50">
        <f t="shared" si="1"/>
        <v>17</v>
      </c>
      <c r="B20" s="50" t="s">
        <v>53</v>
      </c>
      <c r="C20" s="51" t="s">
        <v>71</v>
      </c>
      <c r="D20" s="52">
        <v>0</v>
      </c>
      <c r="E20" s="53">
        <v>-2.15</v>
      </c>
      <c r="F20" s="53">
        <v>-2.9</v>
      </c>
      <c r="G20" s="53">
        <v>-2.9</v>
      </c>
      <c r="H20" s="53">
        <v>-3.6</v>
      </c>
      <c r="I20" s="53">
        <v>-4.3</v>
      </c>
      <c r="J20" s="54">
        <v>1</v>
      </c>
      <c r="K20">
        <f t="shared" si="0"/>
        <v>-3.6</v>
      </c>
      <c r="L20" t="s">
        <v>102</v>
      </c>
      <c r="N20" s="54">
        <v>1</v>
      </c>
    </row>
    <row r="21" spans="1:14" ht="15" thickBot="1" x14ac:dyDescent="0.4">
      <c r="A21" s="56"/>
      <c r="B21" s="56"/>
      <c r="C21" s="56" t="s">
        <v>79</v>
      </c>
      <c r="D21" s="57">
        <f>SUM(D4:D20)</f>
        <v>-0.35</v>
      </c>
      <c r="E21" s="57">
        <f>SUM(E4:E20)</f>
        <v>-23.619999999999997</v>
      </c>
      <c r="F21" s="57">
        <f>SUM(F4:F20)</f>
        <v>-39.46</v>
      </c>
      <c r="G21" s="57">
        <f>SUM(G4:G20)</f>
        <v>-46.37</v>
      </c>
      <c r="H21" s="57">
        <f>SUM(H4:H20)</f>
        <v>-50.32</v>
      </c>
      <c r="I21" s="57">
        <f>SUM(I4:I20)</f>
        <v>-54.519999999999989</v>
      </c>
      <c r="J21" s="58"/>
      <c r="K21" s="58">
        <f>SUM(K4:K20)</f>
        <v>-27.42</v>
      </c>
    </row>
    <row r="22" spans="1:14" ht="15" thickTop="1" x14ac:dyDescent="0.35">
      <c r="C22" s="59" t="s">
        <v>80</v>
      </c>
      <c r="D22" s="20">
        <f>SUMIF($J$4:$J$20,1,D$4:D$20)</f>
        <v>0</v>
      </c>
      <c r="E22" s="20">
        <f>SUMIF($J$4:$J$20,1,E$4:E$20)</f>
        <v>-17.650000000000002</v>
      </c>
      <c r="F22" s="20">
        <f>SUMIF($J$4:$J$20,1,F$4:F$20)</f>
        <v>-25.959999999999997</v>
      </c>
      <c r="G22" s="20">
        <f>SUMIF($J$4:$J$20,1,G$4:G$20)</f>
        <v>-26.72</v>
      </c>
      <c r="H22" s="20">
        <f>SUMIF($J$4:$J$20,1,H$4:H$20)</f>
        <v>-27.42</v>
      </c>
      <c r="I22" s="20">
        <f>SUMIF($J$4:$J$20,1,I$4:I$20)</f>
        <v>-28.12</v>
      </c>
    </row>
    <row r="24" spans="1:14" x14ac:dyDescent="0.35">
      <c r="C24" s="59" t="s">
        <v>103</v>
      </c>
      <c r="D24" s="20">
        <f>SUMIF($L$4:$L$20,$C24,D$4:D$20)</f>
        <v>-0.35</v>
      </c>
      <c r="E24" s="20">
        <f>SUMIF($L$4:$L$20,$C24,E$4:E$20)</f>
        <v>-5.49</v>
      </c>
      <c r="F24" s="20">
        <f>SUMIF($L$4:$L$20,$C24,F$4:F$20)</f>
        <v>-6.5699999999999994</v>
      </c>
      <c r="G24" s="20">
        <f>SUMIF($L$4:$L$20,$C24,G$4:G$20)</f>
        <v>-7.0699999999999994</v>
      </c>
      <c r="H24" s="20">
        <f>SUMIF($L$4:$L$20,$C24,H$4:H$20)</f>
        <v>-7.3199999999999994</v>
      </c>
      <c r="I24" s="20">
        <f>SUMIF($L$4:$L$20,$C24,I$4:I$20)</f>
        <v>-7.8199999999999994</v>
      </c>
      <c r="J24">
        <f>COUNTIF($L$4:$L$20,C24)</f>
        <v>4</v>
      </c>
    </row>
    <row r="25" spans="1:14" x14ac:dyDescent="0.35">
      <c r="C25" s="59" t="s">
        <v>100</v>
      </c>
      <c r="D25" s="20">
        <f>SUMIF($L$4:$L$20,$C25,D$4:D$20)</f>
        <v>0</v>
      </c>
      <c r="E25" s="20">
        <f>SUMIF($L$4:$L$20,$C25,E$4:E$20)</f>
        <v>-2.2999999999999998</v>
      </c>
      <c r="F25" s="20">
        <f>SUMIF($L$4:$L$20,$C25,F$4:F$20)</f>
        <v>-5</v>
      </c>
      <c r="G25" s="20">
        <f>SUMIF($L$4:$L$20,$C25,G$4:G$20)</f>
        <v>-5</v>
      </c>
      <c r="H25" s="20">
        <f>SUMIF($L$4:$L$20,$C25,H$4:H$20)</f>
        <v>-5</v>
      </c>
      <c r="I25" s="20">
        <f>SUMIF($L$4:$L$20,$C25,I$4:I$20)</f>
        <v>-5</v>
      </c>
      <c r="J25">
        <f>COUNTIF($L$4:$L$20,C25)</f>
        <v>1</v>
      </c>
    </row>
    <row r="26" spans="1:14" x14ac:dyDescent="0.35">
      <c r="C26" s="59" t="s">
        <v>29</v>
      </c>
      <c r="D26" s="20">
        <f>SUMIF($L$4:$L$20,$C26,D$4:D$20)</f>
        <v>0</v>
      </c>
      <c r="E26" s="20">
        <f>SUMIF($L$4:$L$20,$C26,E$4:E$20)</f>
        <v>-8.26</v>
      </c>
      <c r="F26" s="20">
        <f>SUMIF($L$4:$L$20,$C26,F$4:F$20)</f>
        <v>-10.899999999999999</v>
      </c>
      <c r="G26" s="20">
        <f>SUMIF($L$4:$L$20,$C26,G$4:G$20)</f>
        <v>-12.399999999999999</v>
      </c>
      <c r="H26" s="20">
        <f>SUMIF($L$4:$L$20,$C26,H$4:H$20)</f>
        <v>-12.399999999999999</v>
      </c>
      <c r="I26" s="20">
        <f>SUMIF($L$4:$L$20,$C26,I$4:I$20)</f>
        <v>-12.399999999999999</v>
      </c>
      <c r="J26">
        <f>COUNTIF($L$4:$L$20,C26)</f>
        <v>4</v>
      </c>
    </row>
    <row r="27" spans="1:14" x14ac:dyDescent="0.35">
      <c r="C27" s="59" t="s">
        <v>101</v>
      </c>
      <c r="D27" s="20">
        <f>SUMIF($L$4:$L$20,$C27,D$4:D$20)</f>
        <v>0</v>
      </c>
      <c r="E27" s="20">
        <f>SUMIF($L$4:$L$20,$C27,E$4:E$20)</f>
        <v>-1.8</v>
      </c>
      <c r="F27" s="20">
        <f>SUMIF($L$4:$L$20,$C27,F$4:F$20)</f>
        <v>-6.3</v>
      </c>
      <c r="G27" s="20">
        <f>SUMIF($L$4:$L$20,$C27,G$4:G$20)</f>
        <v>-9.3000000000000007</v>
      </c>
      <c r="H27" s="20">
        <f>SUMIF($L$4:$L$20,$C27,H$4:H$20)</f>
        <v>-12.3</v>
      </c>
      <c r="I27" s="20">
        <f>SUMIF($L$4:$L$20,$C27,I$4:I$20)</f>
        <v>-15.3</v>
      </c>
      <c r="J27">
        <f>COUNTIF($L$4:$L$20,C27)</f>
        <v>3</v>
      </c>
    </row>
    <row r="28" spans="1:14" x14ac:dyDescent="0.35">
      <c r="C28" s="59" t="s">
        <v>104</v>
      </c>
      <c r="D28" s="20">
        <f>SUMIF($L$4:$L$20,$C28,D$4:D$20)</f>
        <v>0</v>
      </c>
      <c r="E28" s="20">
        <f>SUMIF($L$4:$L$20,$C28,E$4:E$20)</f>
        <v>-2.1</v>
      </c>
      <c r="F28" s="20">
        <f>SUMIF($L$4:$L$20,$C28,F$4:F$20)</f>
        <v>-4</v>
      </c>
      <c r="G28" s="20">
        <f>SUMIF($L$4:$L$20,$C28,G$4:G$20)</f>
        <v>-4</v>
      </c>
      <c r="H28" s="20">
        <f>SUMIF($L$4:$L$20,$C28,H$4:H$20)</f>
        <v>-4</v>
      </c>
      <c r="I28" s="20">
        <f>SUMIF($L$4:$L$20,$C28,I$4:I$20)</f>
        <v>-4</v>
      </c>
      <c r="J28">
        <f>COUNTIF($L$4:$L$20,C28)</f>
        <v>1</v>
      </c>
    </row>
    <row r="29" spans="1:14" x14ac:dyDescent="0.35">
      <c r="C29" s="59" t="s">
        <v>102</v>
      </c>
      <c r="D29" s="20">
        <f>SUMIF($L$4:$L$20,$C29,D$4:D$20)</f>
        <v>0</v>
      </c>
      <c r="E29" s="20">
        <f>SUMIF($L$4:$L$20,$C29,E$4:E$20)</f>
        <v>-3.67</v>
      </c>
      <c r="F29" s="20">
        <f>SUMIF($L$4:$L$20,$C29,F$4:F$20)</f>
        <v>-6.6899999999999995</v>
      </c>
      <c r="G29" s="20">
        <f>SUMIF($L$4:$L$20,$C29,G$4:G$20)</f>
        <v>-8.6</v>
      </c>
      <c r="H29" s="20">
        <f>SUMIF($L$4:$L$20,$C29,H$4:H$20)</f>
        <v>-9.3000000000000007</v>
      </c>
      <c r="I29" s="20">
        <f>SUMIF($L$4:$L$20,$C29,I$4:I$20)</f>
        <v>-10</v>
      </c>
      <c r="J29">
        <f>COUNTIF($L$4:$L$20,C29)</f>
        <v>4</v>
      </c>
    </row>
    <row r="30" spans="1:14" x14ac:dyDescent="0.35">
      <c r="C30" s="59" t="s">
        <v>105</v>
      </c>
      <c r="D30" s="20">
        <f t="shared" ref="D30:J30" si="2">SUM(D24:D29)</f>
        <v>-0.35</v>
      </c>
      <c r="E30" s="20">
        <f t="shared" si="2"/>
        <v>-23.620000000000005</v>
      </c>
      <c r="F30" s="20">
        <f t="shared" si="2"/>
        <v>-39.459999999999994</v>
      </c>
      <c r="G30" s="20">
        <f t="shared" si="2"/>
        <v>-46.37</v>
      </c>
      <c r="H30" s="20">
        <f t="shared" si="2"/>
        <v>-50.319999999999993</v>
      </c>
      <c r="I30" s="20">
        <f t="shared" si="2"/>
        <v>-54.519999999999996</v>
      </c>
      <c r="J30">
        <f t="shared" si="2"/>
        <v>17</v>
      </c>
    </row>
  </sheetData>
  <mergeCells count="1">
    <mergeCell ref="E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1F68-5986-4E07-8615-1CB00FC46A58}">
  <dimension ref="A1:K36"/>
  <sheetViews>
    <sheetView zoomScale="90" zoomScaleNormal="90" workbookViewId="0">
      <pane ySplit="3" topLeftCell="A4" activePane="bottomLeft" state="frozen"/>
      <selection pane="bottomLeft" activeCell="L1" sqref="L1:V1048576"/>
    </sheetView>
  </sheetViews>
  <sheetFormatPr baseColWidth="10" defaultColWidth="11.453125" defaultRowHeight="14.5" x14ac:dyDescent="0.35"/>
  <cols>
    <col min="1" max="1" width="3.54296875" customWidth="1"/>
    <col min="2" max="2" width="9.36328125" style="59" customWidth="1"/>
    <col min="3" max="3" width="43.90625" style="59" customWidth="1"/>
    <col min="4" max="4" width="5.54296875" style="59" customWidth="1"/>
    <col min="5" max="9" width="8.81640625" customWidth="1"/>
    <col min="10" max="10" width="9.81640625" style="62" bestFit="1" customWidth="1"/>
    <col min="11" max="11" width="13.453125" customWidth="1"/>
    <col min="12" max="12" width="11.453125" customWidth="1"/>
  </cols>
  <sheetData>
    <row r="1" spans="1:11" ht="34.5" x14ac:dyDescent="0.8">
      <c r="B1" s="4" t="s">
        <v>106</v>
      </c>
      <c r="C1" s="60"/>
      <c r="D1" s="60"/>
      <c r="E1" s="4"/>
      <c r="F1" s="4"/>
      <c r="G1" s="4"/>
      <c r="H1" s="4"/>
      <c r="I1" s="61"/>
    </row>
    <row r="2" spans="1:11" x14ac:dyDescent="0.35">
      <c r="A2" s="1"/>
      <c r="B2" s="63"/>
      <c r="C2" s="63"/>
      <c r="D2" s="49" t="s">
        <v>1</v>
      </c>
      <c r="E2" s="49"/>
      <c r="F2" s="49"/>
      <c r="G2" s="49"/>
      <c r="H2" s="49"/>
      <c r="I2" s="49"/>
    </row>
    <row r="3" spans="1:11" ht="15" thickBot="1" x14ac:dyDescent="0.4">
      <c r="A3" s="2" t="s">
        <v>2</v>
      </c>
      <c r="B3" s="64" t="s">
        <v>3</v>
      </c>
      <c r="C3" s="64" t="s">
        <v>4</v>
      </c>
      <c r="D3" s="64">
        <v>2025</v>
      </c>
      <c r="E3" s="65">
        <v>2026</v>
      </c>
      <c r="F3" s="65">
        <v>2027</v>
      </c>
      <c r="G3" s="65">
        <v>2028</v>
      </c>
      <c r="H3" s="65">
        <v>2029</v>
      </c>
      <c r="I3" s="65">
        <v>2030</v>
      </c>
      <c r="J3" s="66" t="s">
        <v>81</v>
      </c>
      <c r="K3" s="67" t="s">
        <v>26</v>
      </c>
    </row>
    <row r="4" spans="1:11" s="69" customFormat="1" ht="29" x14ac:dyDescent="0.35">
      <c r="A4" s="69">
        <v>1</v>
      </c>
      <c r="B4" s="68" t="s">
        <v>37</v>
      </c>
      <c r="C4" s="68" t="s">
        <v>86</v>
      </c>
      <c r="D4" s="70"/>
      <c r="E4" s="71">
        <v>-1</v>
      </c>
      <c r="F4" s="71">
        <v>-4</v>
      </c>
      <c r="G4" s="71">
        <v>-4</v>
      </c>
      <c r="H4" s="71">
        <v>-4</v>
      </c>
      <c r="I4" s="71">
        <v>-4</v>
      </c>
      <c r="J4" s="72">
        <v>1</v>
      </c>
      <c r="K4" s="69" t="s">
        <v>29</v>
      </c>
    </row>
    <row r="5" spans="1:11" s="69" customFormat="1" x14ac:dyDescent="0.35">
      <c r="A5" s="69">
        <v>2</v>
      </c>
      <c r="B5" s="68" t="s">
        <v>37</v>
      </c>
      <c r="C5" s="68" t="s">
        <v>38</v>
      </c>
      <c r="D5" s="70"/>
      <c r="E5" s="71">
        <v>0</v>
      </c>
      <c r="F5" s="71">
        <v>-1.5</v>
      </c>
      <c r="G5" s="71">
        <v>-1.5</v>
      </c>
      <c r="H5" s="71">
        <v>-1.5</v>
      </c>
      <c r="I5" s="71">
        <v>-1.5</v>
      </c>
      <c r="J5" s="72">
        <v>1</v>
      </c>
      <c r="K5" s="69" t="s">
        <v>29</v>
      </c>
    </row>
    <row r="6" spans="1:11" s="69" customFormat="1" ht="29" x14ac:dyDescent="0.35">
      <c r="A6" s="69">
        <v>3</v>
      </c>
      <c r="B6" s="68" t="s">
        <v>37</v>
      </c>
      <c r="C6" s="68" t="s">
        <v>39</v>
      </c>
      <c r="D6" s="70"/>
      <c r="E6" s="71">
        <v>-2</v>
      </c>
      <c r="F6" s="71">
        <v>-3</v>
      </c>
      <c r="G6" s="71">
        <v>-5</v>
      </c>
      <c r="H6" s="71">
        <v>-5</v>
      </c>
      <c r="I6" s="71">
        <v>-5</v>
      </c>
      <c r="J6" s="72">
        <v>1</v>
      </c>
      <c r="K6" s="69" t="s">
        <v>29</v>
      </c>
    </row>
    <row r="7" spans="1:11" s="69" customFormat="1" ht="29" x14ac:dyDescent="0.35">
      <c r="A7" s="69">
        <v>4</v>
      </c>
      <c r="B7" s="68" t="s">
        <v>37</v>
      </c>
      <c r="C7" s="68" t="s">
        <v>40</v>
      </c>
      <c r="D7" s="70"/>
      <c r="E7" s="71">
        <v>-3</v>
      </c>
      <c r="F7" s="71">
        <v>-8</v>
      </c>
      <c r="G7" s="71">
        <v>-8</v>
      </c>
      <c r="H7" s="71">
        <v>-8</v>
      </c>
      <c r="I7" s="71">
        <v>-8</v>
      </c>
      <c r="J7" s="72">
        <v>1</v>
      </c>
      <c r="K7" s="68" t="s">
        <v>107</v>
      </c>
    </row>
    <row r="8" spans="1:11" s="69" customFormat="1" x14ac:dyDescent="0.35">
      <c r="A8" s="69">
        <v>5</v>
      </c>
      <c r="B8" s="68" t="s">
        <v>37</v>
      </c>
      <c r="C8" s="68" t="s">
        <v>41</v>
      </c>
      <c r="D8" s="70"/>
      <c r="E8" s="71">
        <v>0</v>
      </c>
      <c r="F8" s="71">
        <v>-8</v>
      </c>
      <c r="G8" s="71">
        <v>-13</v>
      </c>
      <c r="H8" s="71">
        <v>-21</v>
      </c>
      <c r="I8" s="71">
        <v>-21</v>
      </c>
      <c r="J8" s="72">
        <v>1</v>
      </c>
      <c r="K8" s="69" t="s">
        <v>29</v>
      </c>
    </row>
    <row r="9" spans="1:11" s="69" customFormat="1" x14ac:dyDescent="0.35">
      <c r="A9" s="69">
        <v>6</v>
      </c>
      <c r="B9" s="68" t="s">
        <v>37</v>
      </c>
      <c r="C9" s="73" t="s">
        <v>42</v>
      </c>
      <c r="D9" s="74"/>
      <c r="E9" s="71">
        <v>-5</v>
      </c>
      <c r="F9" s="71">
        <v>-10</v>
      </c>
      <c r="G9" s="71">
        <v>-10</v>
      </c>
      <c r="H9" s="71">
        <v>-10</v>
      </c>
      <c r="I9" s="71">
        <v>-10</v>
      </c>
      <c r="J9" s="72">
        <v>1</v>
      </c>
      <c r="K9" s="69" t="s">
        <v>30</v>
      </c>
    </row>
    <row r="10" spans="1:11" s="69" customFormat="1" ht="18.649999999999999" customHeight="1" x14ac:dyDescent="0.35">
      <c r="A10" s="69">
        <v>7</v>
      </c>
      <c r="B10" s="68" t="s">
        <v>43</v>
      </c>
      <c r="C10" s="68" t="s">
        <v>44</v>
      </c>
      <c r="D10" s="75"/>
      <c r="E10" s="76">
        <v>-2</v>
      </c>
      <c r="F10" s="77">
        <v>-8</v>
      </c>
      <c r="G10" s="77">
        <v>-11</v>
      </c>
      <c r="H10" s="77">
        <v>-11</v>
      </c>
      <c r="I10" s="77">
        <v>-11</v>
      </c>
      <c r="J10" s="72">
        <v>1</v>
      </c>
      <c r="K10" s="69" t="s">
        <v>107</v>
      </c>
    </row>
    <row r="11" spans="1:11" s="69" customFormat="1" x14ac:dyDescent="0.35">
      <c r="A11" s="69">
        <v>8</v>
      </c>
      <c r="B11" s="68" t="s">
        <v>43</v>
      </c>
      <c r="C11" s="68" t="s">
        <v>87</v>
      </c>
      <c r="D11" s="75"/>
      <c r="E11" s="76">
        <v>-2.5</v>
      </c>
      <c r="F11" s="76">
        <v>-2.5</v>
      </c>
      <c r="G11" s="76">
        <v>-2.5</v>
      </c>
      <c r="H11" s="76">
        <v>-2.5</v>
      </c>
      <c r="I11" s="76">
        <v>-2.5</v>
      </c>
      <c r="J11" s="72">
        <v>1</v>
      </c>
      <c r="K11" s="69" t="s">
        <v>27</v>
      </c>
    </row>
    <row r="12" spans="1:11" s="69" customFormat="1" x14ac:dyDescent="0.35">
      <c r="A12" s="69">
        <v>9</v>
      </c>
      <c r="B12" s="68" t="s">
        <v>43</v>
      </c>
      <c r="C12" s="68" t="s">
        <v>88</v>
      </c>
      <c r="D12" s="70"/>
      <c r="E12" s="71">
        <v>0</v>
      </c>
      <c r="F12" s="71">
        <v>-1</v>
      </c>
      <c r="G12" s="71">
        <v>-1</v>
      </c>
      <c r="H12" s="71">
        <v>-3</v>
      </c>
      <c r="I12" s="71">
        <v>-3</v>
      </c>
      <c r="J12" s="72"/>
      <c r="K12" s="69" t="s">
        <v>107</v>
      </c>
    </row>
    <row r="13" spans="1:11" s="69" customFormat="1" x14ac:dyDescent="0.35">
      <c r="A13" s="69">
        <v>10</v>
      </c>
      <c r="B13" s="68" t="s">
        <v>43</v>
      </c>
      <c r="C13" s="68" t="s">
        <v>89</v>
      </c>
      <c r="D13" s="70"/>
      <c r="E13" s="71">
        <v>0</v>
      </c>
      <c r="F13" s="71">
        <v>-1</v>
      </c>
      <c r="G13" s="71">
        <v>-2</v>
      </c>
      <c r="H13" s="71">
        <v>-2</v>
      </c>
      <c r="I13" s="71">
        <v>-2</v>
      </c>
      <c r="J13" s="72"/>
      <c r="K13" s="69" t="s">
        <v>107</v>
      </c>
    </row>
    <row r="14" spans="1:11" s="69" customFormat="1" ht="29" x14ac:dyDescent="0.35">
      <c r="A14" s="69">
        <v>11</v>
      </c>
      <c r="B14" s="68" t="s">
        <v>25</v>
      </c>
      <c r="C14" s="68" t="s">
        <v>90</v>
      </c>
      <c r="D14" s="70"/>
      <c r="E14" s="71">
        <v>0</v>
      </c>
      <c r="F14" s="71">
        <v>0</v>
      </c>
      <c r="G14" s="71">
        <v>-1.5</v>
      </c>
      <c r="H14" s="71">
        <v>-17</v>
      </c>
      <c r="I14" s="71">
        <v>-17</v>
      </c>
      <c r="J14" s="72">
        <v>1</v>
      </c>
      <c r="K14" s="69" t="s">
        <v>107</v>
      </c>
    </row>
    <row r="15" spans="1:11" s="69" customFormat="1" ht="32" customHeight="1" x14ac:dyDescent="0.35">
      <c r="A15" s="69">
        <v>12</v>
      </c>
      <c r="B15" s="68" t="s">
        <v>25</v>
      </c>
      <c r="C15" s="68" t="s">
        <v>45</v>
      </c>
      <c r="D15" s="70"/>
      <c r="E15" s="71">
        <v>-2.5750000000000002</v>
      </c>
      <c r="F15" s="71">
        <v>-2.875</v>
      </c>
      <c r="G15" s="71">
        <v>-7.875</v>
      </c>
      <c r="H15" s="71">
        <v>-7.875</v>
      </c>
      <c r="I15" s="71">
        <v>-7.875</v>
      </c>
      <c r="J15" s="72">
        <v>1</v>
      </c>
      <c r="K15" s="69" t="s">
        <v>30</v>
      </c>
    </row>
    <row r="16" spans="1:11" s="69" customFormat="1" ht="33.65" customHeight="1" x14ac:dyDescent="0.35">
      <c r="A16" s="69">
        <v>13</v>
      </c>
      <c r="B16" s="68" t="s">
        <v>25</v>
      </c>
      <c r="C16" s="68" t="s">
        <v>46</v>
      </c>
      <c r="D16" s="70"/>
      <c r="E16" s="78">
        <v>0.3</v>
      </c>
      <c r="F16" s="78">
        <v>0.3</v>
      </c>
      <c r="G16" s="78">
        <v>-4.7</v>
      </c>
      <c r="H16" s="78">
        <v>-4.7</v>
      </c>
      <c r="I16" s="78">
        <v>-4.7</v>
      </c>
      <c r="J16" s="72">
        <v>1</v>
      </c>
      <c r="K16" s="69" t="s">
        <v>30</v>
      </c>
    </row>
    <row r="17" spans="1:11" s="69" customFormat="1" ht="29" x14ac:dyDescent="0.35">
      <c r="A17" s="69">
        <v>14</v>
      </c>
      <c r="B17" s="68" t="s">
        <v>25</v>
      </c>
      <c r="C17" s="59" t="s">
        <v>91</v>
      </c>
      <c r="D17" s="79"/>
      <c r="E17" s="71">
        <v>4.3</v>
      </c>
      <c r="F17" s="71">
        <v>-1.1000000000000001</v>
      </c>
      <c r="G17" s="71">
        <v>-4</v>
      </c>
      <c r="H17" s="71">
        <v>-6.7</v>
      </c>
      <c r="I17" s="71">
        <v>-6.7</v>
      </c>
      <c r="J17" s="72">
        <v>1</v>
      </c>
      <c r="K17" s="69" t="s">
        <v>107</v>
      </c>
    </row>
    <row r="18" spans="1:11" s="69" customFormat="1" ht="29" x14ac:dyDescent="0.35">
      <c r="A18" s="69">
        <v>15</v>
      </c>
      <c r="B18" s="68" t="s">
        <v>25</v>
      </c>
      <c r="C18" s="59" t="s">
        <v>92</v>
      </c>
      <c r="D18" s="79"/>
      <c r="E18" s="71">
        <v>0</v>
      </c>
      <c r="F18" s="71">
        <v>-2</v>
      </c>
      <c r="G18" s="71">
        <v>-6</v>
      </c>
      <c r="H18" s="71">
        <v>-6</v>
      </c>
      <c r="I18" s="71">
        <v>-6</v>
      </c>
      <c r="J18" s="72"/>
      <c r="K18" s="69" t="s">
        <v>107</v>
      </c>
    </row>
    <row r="19" spans="1:11" s="69" customFormat="1" ht="27.65" customHeight="1" x14ac:dyDescent="0.35">
      <c r="A19" s="69">
        <v>16</v>
      </c>
      <c r="B19" s="68" t="s">
        <v>25</v>
      </c>
      <c r="C19" s="68" t="s">
        <v>47</v>
      </c>
      <c r="D19" s="70"/>
      <c r="E19" s="71">
        <v>-0.90000000000000013</v>
      </c>
      <c r="F19" s="71">
        <v>-2.9</v>
      </c>
      <c r="G19" s="71">
        <v>-2.9</v>
      </c>
      <c r="H19" s="71">
        <v>-2.9</v>
      </c>
      <c r="I19" s="71">
        <v>-2.9</v>
      </c>
      <c r="J19" s="72">
        <v>1</v>
      </c>
      <c r="K19" s="69" t="s">
        <v>107</v>
      </c>
    </row>
    <row r="20" spans="1:11" s="69" customFormat="1" ht="29" x14ac:dyDescent="0.35">
      <c r="A20" s="69">
        <v>17</v>
      </c>
      <c r="B20" s="68" t="s">
        <v>25</v>
      </c>
      <c r="C20" s="68" t="s">
        <v>48</v>
      </c>
      <c r="D20" s="70"/>
      <c r="E20" s="71">
        <v>-0.35</v>
      </c>
      <c r="F20" s="71">
        <v>-0.35</v>
      </c>
      <c r="G20" s="71">
        <v>-0.35</v>
      </c>
      <c r="H20" s="71">
        <v>-0.35</v>
      </c>
      <c r="I20" s="71">
        <v>-0.35</v>
      </c>
      <c r="J20" s="72"/>
      <c r="K20" s="69" t="s">
        <v>27</v>
      </c>
    </row>
    <row r="21" spans="1:11" s="69" customFormat="1" ht="29" x14ac:dyDescent="0.35">
      <c r="A21" s="69">
        <v>18</v>
      </c>
      <c r="B21" s="68" t="s">
        <v>25</v>
      </c>
      <c r="C21" s="68" t="s">
        <v>93</v>
      </c>
      <c r="D21" s="70"/>
      <c r="E21" s="71">
        <v>-1</v>
      </c>
      <c r="F21" s="71">
        <v>-2</v>
      </c>
      <c r="G21" s="71">
        <v>-2</v>
      </c>
      <c r="H21" s="71">
        <v>-2</v>
      </c>
      <c r="I21" s="71">
        <v>-2</v>
      </c>
      <c r="J21" s="72"/>
      <c r="K21" s="69" t="s">
        <v>27</v>
      </c>
    </row>
    <row r="22" spans="1:11" s="69" customFormat="1" ht="29" x14ac:dyDescent="0.35">
      <c r="A22" s="69">
        <v>19</v>
      </c>
      <c r="B22" s="68" t="s">
        <v>25</v>
      </c>
      <c r="C22" s="68" t="s">
        <v>49</v>
      </c>
      <c r="D22" s="70"/>
      <c r="E22" s="71">
        <v>-0.6</v>
      </c>
      <c r="F22" s="71">
        <v>-0.6</v>
      </c>
      <c r="G22" s="71">
        <v>-0.6</v>
      </c>
      <c r="H22" s="71">
        <v>-0.6</v>
      </c>
      <c r="I22" s="71">
        <v>-0.6</v>
      </c>
      <c r="J22" s="72"/>
      <c r="K22" s="69" t="s">
        <v>107</v>
      </c>
    </row>
    <row r="23" spans="1:11" s="69" customFormat="1" ht="35.4" customHeight="1" x14ac:dyDescent="0.35">
      <c r="A23" s="69">
        <v>20</v>
      </c>
      <c r="B23" s="80" t="s">
        <v>25</v>
      </c>
      <c r="C23" s="80" t="s">
        <v>94</v>
      </c>
      <c r="D23" s="81"/>
      <c r="E23" s="82"/>
      <c r="F23" s="82"/>
      <c r="G23" s="82"/>
      <c r="H23" s="82"/>
      <c r="I23" s="82"/>
      <c r="J23" s="72">
        <v>1</v>
      </c>
      <c r="K23" s="69" t="s">
        <v>30</v>
      </c>
    </row>
    <row r="24" spans="1:11" s="69" customFormat="1" ht="15" thickBot="1" x14ac:dyDescent="0.4">
      <c r="A24" s="83"/>
      <c r="B24" s="84"/>
      <c r="C24" s="84" t="s">
        <v>108</v>
      </c>
      <c r="D24" s="85"/>
      <c r="E24" s="86">
        <f>SUM(E4:E23)</f>
        <v>-16.324999999999999</v>
      </c>
      <c r="F24" s="86">
        <f t="shared" ref="F24:I24" si="0">SUM(F4:F23)</f>
        <v>-58.525000000000006</v>
      </c>
      <c r="G24" s="86">
        <f t="shared" si="0"/>
        <v>-87.924999999999997</v>
      </c>
      <c r="H24" s="86">
        <f t="shared" si="0"/>
        <v>-116.125</v>
      </c>
      <c r="I24" s="86">
        <f t="shared" si="0"/>
        <v>-116.125</v>
      </c>
      <c r="J24" s="87"/>
      <c r="K24" s="88"/>
    </row>
    <row r="25" spans="1:11" ht="15" thickTop="1" x14ac:dyDescent="0.35">
      <c r="C25" s="59" t="s">
        <v>109</v>
      </c>
      <c r="E25" s="20">
        <f>SUMIF($J$4:$J$23,1,E$4:E$23)</f>
        <v>-14.374999999999998</v>
      </c>
      <c r="F25" s="20">
        <f>SUMIF($J$4:$J$23,1,F$4:F$23)</f>
        <v>-51.575000000000003</v>
      </c>
      <c r="G25" s="20">
        <f>SUMIF($J$4:$J$23,1,G$4:G$23)</f>
        <v>-75.975000000000009</v>
      </c>
      <c r="H25" s="20">
        <f>SUMIF($J$4:$J$23,1,H$4:H$23)</f>
        <v>-102.17500000000001</v>
      </c>
      <c r="I25" s="20">
        <f>SUMIF($J$4:$J$23,1,I$4:I$23)</f>
        <v>-102.17500000000001</v>
      </c>
      <c r="K25" s="69" t="s">
        <v>110</v>
      </c>
    </row>
    <row r="27" spans="1:11" x14ac:dyDescent="0.35">
      <c r="C27" s="59" t="s">
        <v>37</v>
      </c>
      <c r="E27" s="13">
        <f t="shared" ref="E27:I29" si="1">SUMIF($B$4:$B$23,$C27,E$4:E$23)</f>
        <v>-11</v>
      </c>
      <c r="F27" s="13">
        <f t="shared" si="1"/>
        <v>-34.5</v>
      </c>
      <c r="G27" s="13">
        <f t="shared" si="1"/>
        <v>-41.5</v>
      </c>
      <c r="H27" s="13">
        <f t="shared" si="1"/>
        <v>-49.5</v>
      </c>
      <c r="I27" s="13">
        <f t="shared" si="1"/>
        <v>-49.5</v>
      </c>
    </row>
    <row r="28" spans="1:11" x14ac:dyDescent="0.35">
      <c r="C28" s="59" t="s">
        <v>43</v>
      </c>
      <c r="E28" s="13">
        <f t="shared" si="1"/>
        <v>-4.5</v>
      </c>
      <c r="F28" s="13">
        <f t="shared" si="1"/>
        <v>-12.5</v>
      </c>
      <c r="G28" s="13">
        <f t="shared" si="1"/>
        <v>-16.5</v>
      </c>
      <c r="H28" s="13">
        <f t="shared" si="1"/>
        <v>-18.5</v>
      </c>
      <c r="I28" s="13">
        <f t="shared" si="1"/>
        <v>-18.5</v>
      </c>
    </row>
    <row r="29" spans="1:11" x14ac:dyDescent="0.35">
      <c r="C29" s="59" t="s">
        <v>25</v>
      </c>
      <c r="E29" s="13">
        <f t="shared" si="1"/>
        <v>-0.82500000000000062</v>
      </c>
      <c r="F29" s="13">
        <f t="shared" si="1"/>
        <v>-11.525</v>
      </c>
      <c r="G29" s="13">
        <f t="shared" si="1"/>
        <v>-29.925000000000001</v>
      </c>
      <c r="H29" s="13">
        <f t="shared" si="1"/>
        <v>-48.125</v>
      </c>
      <c r="I29" s="13">
        <f t="shared" si="1"/>
        <v>-48.125</v>
      </c>
    </row>
    <row r="30" spans="1:11" x14ac:dyDescent="0.35">
      <c r="E30" s="13">
        <f>SUM(E27:E29)</f>
        <v>-16.324999999999999</v>
      </c>
      <c r="F30" s="13">
        <f t="shared" ref="F30:I30" si="2">SUM(F27:F29)</f>
        <v>-58.524999999999999</v>
      </c>
      <c r="G30" s="13">
        <f t="shared" si="2"/>
        <v>-87.924999999999997</v>
      </c>
      <c r="H30" s="13">
        <f t="shared" si="2"/>
        <v>-116.125</v>
      </c>
      <c r="I30" s="13">
        <f t="shared" si="2"/>
        <v>-116.125</v>
      </c>
    </row>
    <row r="31" spans="1:11" s="62" customFormat="1" x14ac:dyDescent="0.35">
      <c r="A31"/>
      <c r="B31" s="59"/>
      <c r="C31" s="59" t="s">
        <v>110</v>
      </c>
      <c r="D31" s="59"/>
      <c r="E31" s="13"/>
      <c r="F31" s="13"/>
      <c r="G31" s="13"/>
      <c r="H31" s="13"/>
      <c r="I31" s="13"/>
      <c r="K31"/>
    </row>
    <row r="32" spans="1:11" s="62" customFormat="1" x14ac:dyDescent="0.35">
      <c r="A32"/>
      <c r="B32" s="59"/>
      <c r="C32" s="59" t="s">
        <v>27</v>
      </c>
      <c r="D32" s="59"/>
      <c r="E32" s="13">
        <f t="shared" ref="E32:I35" si="3">SUMIFS(E$4:E$23,$J$4:$J$23,1,$K$4:$K$23,$C32)</f>
        <v>-2.5</v>
      </c>
      <c r="F32" s="13">
        <f t="shared" si="3"/>
        <v>-2.5</v>
      </c>
      <c r="G32" s="13">
        <f t="shared" si="3"/>
        <v>-2.5</v>
      </c>
      <c r="H32" s="13">
        <f t="shared" si="3"/>
        <v>-2.5</v>
      </c>
      <c r="I32" s="13">
        <f t="shared" si="3"/>
        <v>-2.5</v>
      </c>
      <c r="J32" s="62">
        <f>COUNTIFS($K$4:$K$23,C32,$J$4:$J$23,1)</f>
        <v>1</v>
      </c>
      <c r="K32"/>
    </row>
    <row r="33" spans="1:11" s="62" customFormat="1" x14ac:dyDescent="0.35">
      <c r="A33"/>
      <c r="B33" s="59"/>
      <c r="C33" s="59" t="s">
        <v>30</v>
      </c>
      <c r="D33" s="59"/>
      <c r="E33" s="13">
        <f t="shared" si="3"/>
        <v>-7.2750000000000004</v>
      </c>
      <c r="F33" s="13">
        <f t="shared" si="3"/>
        <v>-12.574999999999999</v>
      </c>
      <c r="G33" s="13">
        <f t="shared" si="3"/>
        <v>-22.574999999999999</v>
      </c>
      <c r="H33" s="13">
        <f t="shared" si="3"/>
        <v>-22.574999999999999</v>
      </c>
      <c r="I33" s="13">
        <f t="shared" si="3"/>
        <v>-22.574999999999999</v>
      </c>
      <c r="J33" s="62">
        <f>COUNTIFS($K$4:$K$23,C33,$J$4:$J$23,1)</f>
        <v>4</v>
      </c>
      <c r="K33"/>
    </row>
    <row r="34" spans="1:11" s="62" customFormat="1" x14ac:dyDescent="0.35">
      <c r="A34"/>
      <c r="B34" s="59"/>
      <c r="C34" s="59" t="s">
        <v>107</v>
      </c>
      <c r="D34" s="59"/>
      <c r="E34" s="13">
        <f t="shared" si="3"/>
        <v>-1.6000000000000003</v>
      </c>
      <c r="F34" s="13">
        <f t="shared" si="3"/>
        <v>-20</v>
      </c>
      <c r="G34" s="13">
        <f t="shared" si="3"/>
        <v>-27.4</v>
      </c>
      <c r="H34" s="13">
        <f t="shared" si="3"/>
        <v>-45.6</v>
      </c>
      <c r="I34" s="13">
        <f t="shared" si="3"/>
        <v>-45.6</v>
      </c>
      <c r="J34" s="62">
        <f>COUNTIFS($K$4:$K$23,C34,$J$4:$J$23,1)</f>
        <v>5</v>
      </c>
      <c r="K34"/>
    </row>
    <row r="35" spans="1:11" s="62" customFormat="1" x14ac:dyDescent="0.35">
      <c r="A35"/>
      <c r="B35" s="59"/>
      <c r="C35" s="59" t="s">
        <v>29</v>
      </c>
      <c r="D35" s="59"/>
      <c r="E35" s="13">
        <f t="shared" si="3"/>
        <v>-3</v>
      </c>
      <c r="F35" s="13">
        <f t="shared" si="3"/>
        <v>-16.5</v>
      </c>
      <c r="G35" s="13">
        <f t="shared" si="3"/>
        <v>-23.5</v>
      </c>
      <c r="H35" s="13">
        <f t="shared" si="3"/>
        <v>-31.5</v>
      </c>
      <c r="I35" s="13">
        <f t="shared" si="3"/>
        <v>-31.5</v>
      </c>
      <c r="J35" s="62">
        <f>COUNTIFS($K$4:$K$23,C35,$J$4:$J$23,1)</f>
        <v>4</v>
      </c>
      <c r="K35"/>
    </row>
    <row r="36" spans="1:11" s="62" customFormat="1" x14ac:dyDescent="0.35">
      <c r="A36"/>
      <c r="B36" s="59"/>
      <c r="C36" s="59"/>
      <c r="D36" s="59"/>
      <c r="E36" s="13">
        <f t="shared" ref="E36:J36" si="4">SUM(E32:E35)</f>
        <v>-14.375</v>
      </c>
      <c r="F36" s="13">
        <f t="shared" si="4"/>
        <v>-51.575000000000003</v>
      </c>
      <c r="G36" s="13">
        <f t="shared" si="4"/>
        <v>-75.974999999999994</v>
      </c>
      <c r="H36" s="13">
        <f t="shared" si="4"/>
        <v>-102.175</v>
      </c>
      <c r="I36" s="13">
        <f t="shared" si="4"/>
        <v>-102.175</v>
      </c>
      <c r="J36" s="13">
        <f t="shared" si="4"/>
        <v>14</v>
      </c>
      <c r="K36"/>
    </row>
  </sheetData>
  <mergeCells count="1">
    <mergeCell ref="D2:I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bsv xmlns="32dacf10-8d05-4329-a523-2e24eec10d13">
      <UserInfo>
        <DisplayName/>
        <AccountId xsi:nil="true"/>
        <AccountType/>
      </UserInfo>
    </tbsv>
    <Opprettet xmlns="32dacf10-8d05-4329-a523-2e24eec10d13" xsi:nil="true"/>
    <Koordineringsansvar xmlns="32dacf10-8d05-4329-a523-2e24eec10d13" xsi:nil="true"/>
    <Lenkelimtinnidokumentoversikt_x003f_ xmlns="32dacf10-8d05-4329-a523-2e24eec10d13">true</Lenkelimtinnidokumentoversikt_x003f_>
    <Prosjektdeltakere xmlns="32dacf10-8d05-4329-a523-2e24eec10d13" xsi:nil="true"/>
    <Inneholdesslettesetterangittdato xmlns="32dacf10-8d05-4329-a523-2e24eec10d13">2025-09-03T18:47:01+00:00</Inneholdesslettesetterangittdato>
    <lcf76f155ced4ddcb4097134ff3c332f xmlns="32dacf10-8d05-4329-a523-2e24eec10d13">
      <Terms xmlns="http://schemas.microsoft.com/office/infopath/2007/PartnerControls"/>
    </lcf76f155ced4ddcb4097134ff3c332f>
    <Bestepraksis xmlns="32dacf10-8d05-4329-a523-2e24eec10d13" xsi:nil="true"/>
    <Prosjektstatus xmlns="32dacf10-8d05-4329-a523-2e24eec10d13" xsi:nil="true"/>
    <TaxCatchAll xmlns="7bacceaa-2a25-4c09-b569-c5ec59b1cf93" xsi:nil="true"/>
    <Lest xmlns="32dacf10-8d05-4329-a523-2e24eec10d13">false</Lest>
    <Prosjektnummer xmlns="32dacf10-8d05-4329-a523-2e24eec10d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B174BA4ECF174288DD6BD5FDACBA28" ma:contentTypeVersion="30" ma:contentTypeDescription="Opprett et nytt dokument." ma:contentTypeScope="" ma:versionID="46a928574a83c538e1d12798994d6ab3">
  <xsd:schema xmlns:xsd="http://www.w3.org/2001/XMLSchema" xmlns:xs="http://www.w3.org/2001/XMLSchema" xmlns:p="http://schemas.microsoft.com/office/2006/metadata/properties" xmlns:ns2="32dacf10-8d05-4329-a523-2e24eec10d13" xmlns:ns3="7bacceaa-2a25-4c09-b569-c5ec59b1cf93" targetNamespace="http://schemas.microsoft.com/office/2006/metadata/properties" ma:root="true" ma:fieldsID="ab8331e1671b36b36e4286d2f8aa3631" ns2:_="" ns3:_="">
    <xsd:import namespace="32dacf10-8d05-4329-a523-2e24eec10d13"/>
    <xsd:import namespace="7bacceaa-2a25-4c09-b569-c5ec59b1cf93"/>
    <xsd:element name="properties">
      <xsd:complexType>
        <xsd:sequence>
          <xsd:element name="documentManagement">
            <xsd:complexType>
              <xsd:all>
                <xsd:element ref="ns2:Prosjektnummer" minOccurs="0"/>
                <xsd:element ref="ns2:Prosjektstatus" minOccurs="0"/>
                <xsd:element ref="ns2:Prosjektdeltaker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Koordineringsansvar" minOccurs="0"/>
                <xsd:element ref="ns2:MediaServiceAutoKeyPoints" minOccurs="0"/>
                <xsd:element ref="ns2:MediaServiceKeyPoints" minOccurs="0"/>
                <xsd:element ref="ns2:Inneholdesslettesetterangittdato" minOccurs="0"/>
                <xsd:element ref="ns2:Opprettet" minOccurs="0"/>
                <xsd:element ref="ns2:tbsv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Bestepraksis" minOccurs="0"/>
                <xsd:element ref="ns2:MediaServiceObjectDetectorVersions" minOccurs="0"/>
                <xsd:element ref="ns2:MediaServiceSearchProperties" minOccurs="0"/>
                <xsd:element ref="ns2:Lest" minOccurs="0"/>
                <xsd:element ref="ns2:MediaServiceBillingMetadata" minOccurs="0"/>
                <xsd:element ref="ns2:Lenkelimtinnidokumentoversikt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acf10-8d05-4329-a523-2e24eec10d13" elementFormDefault="qualified">
    <xsd:import namespace="http://schemas.microsoft.com/office/2006/documentManagement/types"/>
    <xsd:import namespace="http://schemas.microsoft.com/office/infopath/2007/PartnerControls"/>
    <xsd:element name="Prosjektnummer" ma:index="8" nillable="true" ma:displayName="Prosjektnr." ma:description="1021796" ma:format="Dropdown" ma:internalName="Prosjektnummer">
      <xsd:simpleType>
        <xsd:restriction base="dms:Text">
          <xsd:maxLength value="255"/>
        </xsd:restriction>
      </xsd:simpleType>
    </xsd:element>
    <xsd:element name="Prosjektstatus" ma:index="9" nillable="true" ma:displayName="Prosjektstatus" ma:format="Dropdown" ma:internalName="Prosjektstatus">
      <xsd:simpleType>
        <xsd:union memberTypes="dms:Text">
          <xsd:simpleType>
            <xsd:restriction base="dms:Choice">
              <xsd:enumeration value="0. Henvendelse"/>
              <xsd:enumeration value="1. Tilbud"/>
              <xsd:enumeration value="2. Pågående prosjekt"/>
              <xsd:enumeration value="3. Inngått rammeavtale"/>
              <xsd:enumeration value="4. Internprosjekt"/>
              <xsd:enumeration value="5. Avsluttet henvendelse"/>
              <xsd:enumeration value="6. Tapt tilbud"/>
              <xsd:enumeration value="7. Avsluttet prosjekt"/>
              <xsd:enumeration value="8. Annet"/>
              <xsd:enumeration value="9. Inngått DPS-ordning"/>
            </xsd:restriction>
          </xsd:simpleType>
        </xsd:union>
      </xsd:simpleType>
    </xsd:element>
    <xsd:element name="Prosjektdeltakere" ma:index="10" nillable="true" ma:displayName="Prosjektdeltakere" ma:format="Dropdown" ma:internalName="Prosjektdeltaker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isabeth Guddingsmo"/>
                    <xsd:enumeration value="Elisabeth Halsen"/>
                    <xsd:enumeration value="Håkon Kårvand"/>
                    <xsd:enumeration value="Johan Lindgård"/>
                    <xsd:enumeration value="Joakim Lystad"/>
                    <xsd:enumeration value="Jon Anders Lone"/>
                    <xsd:enumeration value="Kari Jørstad"/>
                    <xsd:enumeration value="Kjersti Hatlevoll"/>
                    <xsd:enumeration value="Lanabell Peleikis Lundin"/>
                    <xsd:enumeration value="Martin Skjønsberg"/>
                    <xsd:enumeration value="Ragnar Kleiven"/>
                    <xsd:enumeration value="Thomas Haugeli Halvorsen"/>
                    <xsd:enumeration value="Cecilie Aagestad"/>
                    <xsd:enumeration value="Dag Stokland"/>
                    <xsd:enumeration value="Christoffer Serck-Hanssen"/>
                    <xsd:enumeration value="Elisabeth Lackner"/>
                    <xsd:enumeration value="Gitte Haugnæss"/>
                    <xsd:enumeration value="Guro Schmidt Øvregard"/>
                    <xsd:enumeration value="Helene Ruud"/>
                    <xsd:enumeration value="Kjell Egil Værnor"/>
                    <xsd:enumeration value="Marit Brochmann"/>
                    <xsd:enumeration value="Martin Austvoll Nome"/>
                    <xsd:enumeration value="Tom E. Markussen"/>
                    <xsd:enumeration value="Øyvind Bjørkly"/>
                    <xsd:enumeration value="Astrid Nesland"/>
                    <xsd:enumeration value="Bjørn Brox"/>
                    <xsd:enumeration value="Einar Stephan"/>
                    <xsd:enumeration value="Hege Askestad"/>
                    <xsd:enumeration value="Jan Sivert Jøsendal"/>
                    <xsd:enumeration value="Lisbet Kjøniksen"/>
                    <xsd:enumeration value="Marie Anbjørg Joten"/>
                    <xsd:enumeration value="Nina Tangnæs Grønvold"/>
                    <xsd:enumeration value="Rune Holbæk"/>
                    <xsd:enumeration value="Salman Khalil"/>
                    <xsd:enumeration value="Sten Tore Svennes"/>
                    <xsd:enumeration value="Trond Julin"/>
                    <xsd:enumeration value="Øystein Granheim"/>
                    <xsd:enumeration value="Øystein Neegaard"/>
                    <xsd:enumeration value="Amund Breda"/>
                    <xsd:enumeration value="André Løvik"/>
                    <xsd:enumeration value="Anne Merete Crosby"/>
                    <xsd:enumeration value="Christian Duelund Græm"/>
                    <xsd:enumeration value="Gjermund Lanestedt"/>
                    <xsd:enumeration value="Hege Hagevik Bogen"/>
                    <xsd:enumeration value="Jonas Rusten Wang"/>
                    <xsd:enumeration value="Kjersti Nordskog"/>
                    <xsd:enumeration value="Kristin Brænden"/>
                    <xsd:enumeration value="Lars Øystein Eriksen"/>
                    <xsd:enumeration value="Morten Stenstadvold"/>
                    <xsd:enumeration value="Therese Neråsen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Koordineringsansvar" ma:index="21" nillable="true" ma:displayName="Koordineringsansvar" ma:format="Dropdown" ma:internalName="Koordineringsansv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ED"/>
                    <xsd:enumeration value="OE"/>
                    <xsd:enumeration value="KOM"/>
                    <xsd:enumeration value="DIGI"/>
                  </xsd:restriction>
                </xsd:simpleType>
              </xsd:element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neholdesslettesetterangittdato" ma:index="24" nillable="true" ma:displayName="Inneholdes slettes etter angitt dato" ma:default="[today]" ma:format="DateOnly" ma:internalName="Inneholdesslettesetterangittdato">
      <xsd:simpleType>
        <xsd:restriction base="dms:DateTime"/>
      </xsd:simpleType>
    </xsd:element>
    <xsd:element name="Opprettet" ma:index="25" nillable="true" ma:displayName="Opprettet" ma:format="Dropdown" ma:internalName="Opprettet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tbsv" ma:index="26" nillable="true" ma:displayName="Person eller gruppe" ma:list="UserInfo" ma:internalName="tbs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Bildemerkelapper" ma:readOnly="false" ma:fieldId="{5cf76f15-5ced-4ddc-b409-7134ff3c332f}" ma:taxonomyMulti="true" ma:sspId="31839053-1e59-46f0-80e1-40bac4cc3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estepraksis" ma:index="31" nillable="true" ma:displayName="Beste praksis" ma:format="Dropdown" ma:internalName="Bestepraksis">
      <xsd:simpleType>
        <xsd:restriction base="dms:Text">
          <xsd:maxLength value="255"/>
        </xsd:restriction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st" ma:index="34" nillable="true" ma:displayName="Lest" ma:default="0" ma:format="Dropdown" ma:internalName="Lest">
      <xsd:simpleType>
        <xsd:restriction base="dms:Boolean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enkelimtinnidokumentoversikt_x003f_" ma:index="36" nillable="true" ma:displayName="Lenke limt inn i dokumentoversikt?" ma:default="1" ma:format="Dropdown" ma:internalName="Lenkelimtinnidokumentoversikt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cceaa-2a25-4c09-b569-c5ec59b1cf9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2be91f19-06ed-4f47-be40-a690de889a94}" ma:internalName="TaxCatchAll" ma:showField="CatchAllData" ma:web="7bacceaa-2a25-4c09-b569-c5ec59b1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68419-6D0A-4BC4-820F-A436C817C0A7}">
  <ds:schemaRefs>
    <ds:schemaRef ds:uri="76806ec3-5eb2-4048-a8a6-78adfbe00776"/>
    <ds:schemaRef ds:uri="http://purl.org/dc/dcmitype/"/>
    <ds:schemaRef ds:uri="e1ec5b53-1557-4c2e-9912-4677c60c4de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32dacf10-8d05-4329-a523-2e24eec10d13"/>
    <ds:schemaRef ds:uri="7bacceaa-2a25-4c09-b569-c5ec59b1cf93"/>
  </ds:schemaRefs>
</ds:datastoreItem>
</file>

<file path=customXml/itemProps2.xml><?xml version="1.0" encoding="utf-8"?>
<ds:datastoreItem xmlns:ds="http://schemas.openxmlformats.org/officeDocument/2006/customXml" ds:itemID="{4165FE0C-AAE2-465A-AAE7-EE620A031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dacf10-8d05-4329-a523-2e24eec10d13"/>
    <ds:schemaRef ds:uri="7bacceaa-2a25-4c09-b569-c5ec59b1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E66FF-B371-49CE-85D1-9C310CCD6D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Hele kommunen</vt:lpstr>
      <vt:lpstr>Teknisk og adm</vt:lpstr>
      <vt:lpstr>Oppvekst og kultur</vt:lpstr>
      <vt:lpstr>Helse og sosial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Arthur Brox</dc:creator>
  <cp:keywords/>
  <dc:description/>
  <cp:lastModifiedBy>Bjørn Arthur Brox</cp:lastModifiedBy>
  <cp:revision/>
  <dcterms:created xsi:type="dcterms:W3CDTF">2025-05-02T07:27:16Z</dcterms:created>
  <dcterms:modified xsi:type="dcterms:W3CDTF">2025-09-05T08:56:30Z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0x010100F0B174BA4ECF174288DD6BD5FDACBA28</vt:lpwstr>
  </property>
  <property fmtid="{D5CDD505-2E9C-101B-9397-08002B2CF9AE}" pid="3" name="MediaServiceImageTags">
    <vt:lpwstr/>
  </property>
</Properties>
</file>