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S:\Budsjett og analyse\HEGE\Årsrapport 2022\"/>
    </mc:Choice>
  </mc:AlternateContent>
  <xr:revisionPtr revIDLastSave="0" documentId="8_{492D4FA3-1D5C-42AC-9B2F-BC7F895354D1}" xr6:coauthVersionLast="47" xr6:coauthVersionMax="47" xr10:uidLastSave="{00000000-0000-0000-0000-000000000000}"/>
  <bookViews>
    <workbookView xWindow="25800" yWindow="0" windowWidth="25800" windowHeight="21000" xr2:uid="{6E950599-B33A-4E92-A238-9BED79DECA9D}"/>
  </bookViews>
  <sheets>
    <sheet name="2022" sheetId="6" r:id="rId1"/>
    <sheet name="Oversikt 2021" sheetId="5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0" i="6" l="1"/>
  <c r="F119" i="6"/>
  <c r="F112" i="6"/>
  <c r="F103" i="6"/>
  <c r="F95" i="6"/>
  <c r="F86" i="6"/>
  <c r="F76" i="6"/>
  <c r="F35" i="6"/>
  <c r="F58" i="6" s="1"/>
  <c r="C58" i="6"/>
  <c r="D58" i="6"/>
  <c r="E58" i="6"/>
  <c r="B58" i="6"/>
  <c r="G115" i="5" l="1"/>
  <c r="K115" i="5"/>
  <c r="J115" i="5"/>
  <c r="D115" i="5"/>
  <c r="D108" i="5"/>
  <c r="E108" i="5"/>
  <c r="G75" i="5"/>
  <c r="G58" i="5"/>
  <c r="G57" i="5"/>
  <c r="F115" i="5"/>
  <c r="H115" i="5"/>
  <c r="E115" i="5"/>
  <c r="F114" i="5"/>
  <c r="G114" i="5"/>
  <c r="H114" i="5"/>
  <c r="F108" i="5"/>
  <c r="G108" i="5"/>
  <c r="H108" i="5"/>
  <c r="F100" i="5"/>
  <c r="G100" i="5"/>
  <c r="H100" i="5"/>
  <c r="E114" i="5"/>
  <c r="E100" i="5"/>
  <c r="F93" i="5"/>
  <c r="G93" i="5"/>
  <c r="H93" i="5"/>
  <c r="E93" i="5"/>
  <c r="F85" i="5"/>
  <c r="G85" i="5"/>
  <c r="H85" i="5"/>
  <c r="E85" i="5"/>
  <c r="H75" i="5"/>
  <c r="L6" i="5"/>
  <c r="E35" i="5"/>
  <c r="I115" i="5" l="1"/>
  <c r="I114" i="5"/>
  <c r="D114" i="5"/>
  <c r="I111" i="5"/>
  <c r="D111" i="5"/>
  <c r="K111" i="5"/>
  <c r="L7" i="5"/>
  <c r="D104" i="5"/>
  <c r="G3" i="5" l="1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7" i="5"/>
  <c r="G78" i="5"/>
  <c r="G79" i="5"/>
  <c r="G80" i="5"/>
  <c r="G81" i="5"/>
  <c r="G82" i="5"/>
  <c r="G83" i="5"/>
  <c r="G84" i="5"/>
  <c r="G87" i="5"/>
  <c r="G88" i="5"/>
  <c r="G89" i="5"/>
  <c r="G90" i="5"/>
  <c r="G91" i="5"/>
  <c r="G92" i="5"/>
  <c r="G95" i="5"/>
  <c r="G96" i="5"/>
  <c r="G97" i="5"/>
  <c r="G98" i="5"/>
  <c r="G99" i="5"/>
  <c r="G102" i="5"/>
  <c r="G103" i="5"/>
  <c r="G104" i="5"/>
  <c r="G105" i="5"/>
  <c r="G106" i="5"/>
  <c r="G107" i="5"/>
  <c r="G110" i="5"/>
  <c r="G111" i="5"/>
  <c r="G112" i="5"/>
  <c r="G113" i="5"/>
</calcChain>
</file>

<file path=xl/sharedStrings.xml><?xml version="1.0" encoding="utf-8"?>
<sst xmlns="http://schemas.openxmlformats.org/spreadsheetml/2006/main" count="243" uniqueCount="140">
  <si>
    <t>Virksomhet</t>
  </si>
  <si>
    <t>Regnskap</t>
  </si>
  <si>
    <t>Budsjett</t>
  </si>
  <si>
    <t>Avvik før avsetning</t>
  </si>
  <si>
    <t>Avsatt til res.fond</t>
  </si>
  <si>
    <t>Avsatt til eget disp.fond</t>
  </si>
  <si>
    <t>Sum avsatt til fond</t>
  </si>
  <si>
    <t>Bruk av fond</t>
  </si>
  <si>
    <t>Avvik etter avsetning</t>
  </si>
  <si>
    <t>Oppvekst</t>
  </si>
  <si>
    <t>Altona</t>
  </si>
  <si>
    <t>Aspervika</t>
  </si>
  <si>
    <t>Austrått</t>
  </si>
  <si>
    <t>Bogafjell barneskole</t>
  </si>
  <si>
    <t>Skoler med merforbruk</t>
  </si>
  <si>
    <t>Bogafjell ungdomsskole</t>
  </si>
  <si>
    <t>Skoler merforbruk mer enn 1 mill</t>
  </si>
  <si>
    <t>Buggeland</t>
  </si>
  <si>
    <t>Figgjo</t>
  </si>
  <si>
    <t>Forsand</t>
  </si>
  <si>
    <t>Ganddal</t>
  </si>
  <si>
    <t>Giske</t>
  </si>
  <si>
    <t>Hana</t>
  </si>
  <si>
    <t>Hommersåk</t>
  </si>
  <si>
    <t>Høle</t>
  </si>
  <si>
    <t>Høyland</t>
  </si>
  <si>
    <t>Iglemyr</t>
  </si>
  <si>
    <t>Kleivane</t>
  </si>
  <si>
    <t>Kyrkjevollen</t>
  </si>
  <si>
    <t>Lundehaugen</t>
  </si>
  <si>
    <t>Lura</t>
  </si>
  <si>
    <t>Lurahammaren</t>
  </si>
  <si>
    <t>Malmheim</t>
  </si>
  <si>
    <t>Maudland</t>
  </si>
  <si>
    <t>Porsholen</t>
  </si>
  <si>
    <t>Riska</t>
  </si>
  <si>
    <t>Sandved</t>
  </si>
  <si>
    <t>Skeiane</t>
  </si>
  <si>
    <t>Smeaheia</t>
  </si>
  <si>
    <t>Stangeland</t>
  </si>
  <si>
    <t>Sviland</t>
  </si>
  <si>
    <t>Sørbø</t>
  </si>
  <si>
    <t>Trones</t>
  </si>
  <si>
    <t>Øygard</t>
  </si>
  <si>
    <t>Delsum skoler</t>
  </si>
  <si>
    <t>Skole felles</t>
  </si>
  <si>
    <t>Sandnes læringssenter</t>
  </si>
  <si>
    <t>Senter FBU</t>
  </si>
  <si>
    <t>Barn og unge felles</t>
  </si>
  <si>
    <t>BFE</t>
  </si>
  <si>
    <t>Helsestasjonstjenesten</t>
  </si>
  <si>
    <t>PP-tjenesten</t>
  </si>
  <si>
    <t>Styrket barnehage</t>
  </si>
  <si>
    <t>Austsiå bhg</t>
  </si>
  <si>
    <t>Brueland bhg</t>
  </si>
  <si>
    <t>Forsand bhg</t>
  </si>
  <si>
    <t>Ganddal bhg</t>
  </si>
  <si>
    <t>Gandsfjord bhg</t>
  </si>
  <si>
    <t>Høle bhg</t>
  </si>
  <si>
    <t>Riska bhg</t>
  </si>
  <si>
    <t>Sandvedhaugen bhg</t>
  </si>
  <si>
    <t>Sentrum bhg</t>
  </si>
  <si>
    <t>Skeiane bhg</t>
  </si>
  <si>
    <t>Skogsheia bhg</t>
  </si>
  <si>
    <t>Sør-øst bhg</t>
  </si>
  <si>
    <t>Varatun barnehager</t>
  </si>
  <si>
    <t>Delsum barnehager</t>
  </si>
  <si>
    <t>Delsum oppvekst</t>
  </si>
  <si>
    <t>Helse og velferd</t>
  </si>
  <si>
    <t>AKS</t>
  </si>
  <si>
    <t>Boligtjenesten</t>
  </si>
  <si>
    <t>EFF</t>
  </si>
  <si>
    <t>EHR</t>
  </si>
  <si>
    <t>Flyktningenheten</t>
  </si>
  <si>
    <t>Fysio-Ergoterapi</t>
  </si>
  <si>
    <t>Legetjenesten</t>
  </si>
  <si>
    <t>Legevakt</t>
  </si>
  <si>
    <t>Helse og velferd felles</t>
  </si>
  <si>
    <t>Mestringsenheten</t>
  </si>
  <si>
    <t>NAV</t>
  </si>
  <si>
    <t>Samordningstjenesten</t>
  </si>
  <si>
    <t>Sandnes matservice</t>
  </si>
  <si>
    <t>Sykehjem vest</t>
  </si>
  <si>
    <t>Sykehjem øst</t>
  </si>
  <si>
    <t>Delsum helse og velferd</t>
  </si>
  <si>
    <t>Byutvikling og teknisk</t>
  </si>
  <si>
    <t>Bydrift</t>
  </si>
  <si>
    <t>Byggdrift</t>
  </si>
  <si>
    <t>Kart, oppmåling og analyse</t>
  </si>
  <si>
    <t>Utbygging</t>
  </si>
  <si>
    <t>Fagstab B&amp;T</t>
  </si>
  <si>
    <t>Klima, vann og miljø</t>
  </si>
  <si>
    <t>Park, idrett og vei</t>
  </si>
  <si>
    <t>Samfunn, plan og bygg</t>
  </si>
  <si>
    <t>Delsum byutvikling og teknisk</t>
  </si>
  <si>
    <t>Organisasjon</t>
  </si>
  <si>
    <t>Dokumentsenter</t>
  </si>
  <si>
    <t>Fagstab organisasjon</t>
  </si>
  <si>
    <t>HR &amp; HMS</t>
  </si>
  <si>
    <t>IT og digitalisering</t>
  </si>
  <si>
    <t>Politisk sekretariat</t>
  </si>
  <si>
    <t>Servicekontoret</t>
  </si>
  <si>
    <t>Delsum organisasjon</t>
  </si>
  <si>
    <t>Økonomi</t>
  </si>
  <si>
    <t>Anskaffelser</t>
  </si>
  <si>
    <t>Budsjett &amp; analyse</t>
  </si>
  <si>
    <t>Fagstab økonomi</t>
  </si>
  <si>
    <t>Lønn</t>
  </si>
  <si>
    <t>Delsum økonomi</t>
  </si>
  <si>
    <t>Kultur og næring</t>
  </si>
  <si>
    <t>Fagstab kultur og næring</t>
  </si>
  <si>
    <t>Kultur</t>
  </si>
  <si>
    <t>Landbruk</t>
  </si>
  <si>
    <t>Sandnes bibliotek</t>
  </si>
  <si>
    <t>Sandnes kulturskole</t>
  </si>
  <si>
    <t>Sandnes kunst og kulturhus</t>
  </si>
  <si>
    <t>Delsum kultur og næring</t>
  </si>
  <si>
    <t>Kommunedirektør og fellesutgifter</t>
  </si>
  <si>
    <t>Eiendom</t>
  </si>
  <si>
    <t>Kommune felles</t>
  </si>
  <si>
    <t>Politisk virksomhet</t>
  </si>
  <si>
    <t>Kommunedirektørens stab</t>
  </si>
  <si>
    <t>Delsum Kommunedirektør og fellesutgifter</t>
  </si>
  <si>
    <t>SUM RESULTATENHETER - DRIFT</t>
  </si>
  <si>
    <t>Avvik</t>
  </si>
  <si>
    <t>Senter for trygt og godt læringsmiljø</t>
  </si>
  <si>
    <t>Skolesjef</t>
  </si>
  <si>
    <t>SFO</t>
  </si>
  <si>
    <t>Fagstab oppvekst</t>
  </si>
  <si>
    <t>Barnehagesjef</t>
  </si>
  <si>
    <t>Geodata</t>
  </si>
  <si>
    <t>Vann, avløp og renovasjon</t>
  </si>
  <si>
    <t>Selvkost</t>
  </si>
  <si>
    <t>Digitalisering og IT</t>
  </si>
  <si>
    <t>Delsum Rådmannen og fellesutgifter</t>
  </si>
  <si>
    <t>Avsetning til eget fond</t>
  </si>
  <si>
    <t>Avvik etter bruk/avs. Eget fond</t>
  </si>
  <si>
    <t>Avsetning felles fond</t>
  </si>
  <si>
    <t xml:space="preserve">Eiendom </t>
  </si>
  <si>
    <t xml:space="preserve">Politisk virksomhet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</si>
</sst>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/>
    <xf numFmtId="0" fontId="0" fillId="0" borderId="1" xfId="0" applyBorder="1"/>
    <xf numFmtId="3" fontId="0" fillId="0" borderId="1" xfId="0" applyNumberFormat="1" applyBorder="1"/>
    <xf numFmtId="0" fontId="1" fillId="0" borderId="1" xfId="0" applyFont="1" applyBorder="1"/>
    <xf numFmtId="3" fontId="1" fillId="0" borderId="1" xfId="0" applyNumberFormat="1" applyFont="1" applyBorder="1"/>
    <xf numFmtId="0" fontId="3" fillId="2" borderId="1" xfId="0" applyFont="1" applyFill="1" applyBorder="1"/>
    <xf numFmtId="3" fontId="0" fillId="0" borderId="0" xfId="0" applyNumberFormat="1"/>
    <xf numFmtId="0" fontId="1" fillId="0" borderId="0" xfId="0" applyFont="1"/>
    <xf numFmtId="3" fontId="1" fillId="0" borderId="0" xfId="0" applyNumberFormat="1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1A86A-B888-4FA8-B8B8-CF056E07F62C}">
  <dimension ref="A1:F12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J5" sqref="J5"/>
    </sheetView>
  </sheetViews>
  <sheetFormatPr baseColWidth="10" defaultRowHeight="15" x14ac:dyDescent="0.25"/>
  <cols>
    <col min="1" max="1" width="34" bestFit="1" customWidth="1"/>
    <col min="2" max="3" width="13.140625" bestFit="1" customWidth="1"/>
    <col min="4" max="4" width="21.42578125" bestFit="1" customWidth="1"/>
    <col min="5" max="5" width="28.7109375" bestFit="1" customWidth="1"/>
    <col min="6" max="6" width="17.28515625" customWidth="1"/>
  </cols>
  <sheetData>
    <row r="1" spans="1:6" x14ac:dyDescent="0.25">
      <c r="B1" s="8" t="s">
        <v>124</v>
      </c>
      <c r="C1" s="8" t="s">
        <v>7</v>
      </c>
      <c r="D1" s="8" t="s">
        <v>135</v>
      </c>
      <c r="E1" s="8" t="s">
        <v>136</v>
      </c>
      <c r="F1" s="8" t="s">
        <v>137</v>
      </c>
    </row>
    <row r="2" spans="1:6" x14ac:dyDescent="0.25">
      <c r="A2" s="8" t="s">
        <v>9</v>
      </c>
    </row>
    <row r="3" spans="1:6" x14ac:dyDescent="0.25">
      <c r="A3" t="s">
        <v>11</v>
      </c>
      <c r="B3" s="7">
        <v>-316228</v>
      </c>
      <c r="C3" s="7">
        <v>0</v>
      </c>
      <c r="D3" s="7">
        <v>-316228</v>
      </c>
      <c r="E3" s="7">
        <v>0</v>
      </c>
      <c r="F3" s="7">
        <v>0</v>
      </c>
    </row>
    <row r="4" spans="1:6" x14ac:dyDescent="0.25">
      <c r="A4" t="s">
        <v>12</v>
      </c>
      <c r="B4" s="7">
        <v>1059139</v>
      </c>
      <c r="C4" s="7">
        <v>0</v>
      </c>
      <c r="D4" s="7">
        <v>0</v>
      </c>
      <c r="E4" s="7">
        <v>1059139</v>
      </c>
      <c r="F4" s="7">
        <v>0</v>
      </c>
    </row>
    <row r="5" spans="1:6" x14ac:dyDescent="0.25">
      <c r="A5" t="s">
        <v>13</v>
      </c>
      <c r="B5" s="7">
        <v>1385997</v>
      </c>
      <c r="C5" s="7">
        <v>-166</v>
      </c>
      <c r="D5" s="7">
        <v>0</v>
      </c>
      <c r="E5" s="7">
        <v>1385831</v>
      </c>
      <c r="F5" s="7">
        <v>0</v>
      </c>
    </row>
    <row r="6" spans="1:6" x14ac:dyDescent="0.25">
      <c r="A6" t="s">
        <v>15</v>
      </c>
      <c r="B6" s="7">
        <v>-411</v>
      </c>
      <c r="C6" s="7">
        <v>0</v>
      </c>
      <c r="D6" s="7">
        <v>-411</v>
      </c>
      <c r="E6" s="7">
        <v>0</v>
      </c>
      <c r="F6" s="7">
        <v>0</v>
      </c>
    </row>
    <row r="7" spans="1:6" x14ac:dyDescent="0.25">
      <c r="A7" t="s">
        <v>17</v>
      </c>
      <c r="B7" s="7">
        <v>-887347</v>
      </c>
      <c r="C7" s="7">
        <v>0</v>
      </c>
      <c r="D7" s="7">
        <v>-887347</v>
      </c>
      <c r="E7" s="7">
        <v>0</v>
      </c>
      <c r="F7" s="7">
        <v>0</v>
      </c>
    </row>
    <row r="8" spans="1:6" x14ac:dyDescent="0.25">
      <c r="A8" t="s">
        <v>18</v>
      </c>
      <c r="B8" s="7">
        <v>1974285</v>
      </c>
      <c r="C8" s="7">
        <v>0</v>
      </c>
      <c r="D8" s="7">
        <v>0</v>
      </c>
      <c r="E8" s="7">
        <v>1974285</v>
      </c>
      <c r="F8" s="7">
        <v>0</v>
      </c>
    </row>
    <row r="9" spans="1:6" x14ac:dyDescent="0.25">
      <c r="A9" t="s">
        <v>19</v>
      </c>
      <c r="B9" s="7">
        <v>-1184687</v>
      </c>
      <c r="C9" s="7">
        <v>0</v>
      </c>
      <c r="D9" s="7">
        <v>-485188.60000000003</v>
      </c>
      <c r="E9" s="7">
        <v>-699498.39999999991</v>
      </c>
      <c r="F9" s="7">
        <v>699498.39999999991</v>
      </c>
    </row>
    <row r="10" spans="1:6" x14ac:dyDescent="0.25">
      <c r="A10" t="s">
        <v>20</v>
      </c>
      <c r="B10" s="7">
        <v>-366182</v>
      </c>
      <c r="C10" s="7">
        <v>0</v>
      </c>
      <c r="D10" s="7">
        <v>-366182</v>
      </c>
      <c r="E10" s="7">
        <v>0</v>
      </c>
      <c r="F10" s="7">
        <v>0</v>
      </c>
    </row>
    <row r="11" spans="1:6" x14ac:dyDescent="0.25">
      <c r="A11" t="s">
        <v>21</v>
      </c>
      <c r="B11" s="7">
        <v>2599587</v>
      </c>
      <c r="C11" s="7">
        <v>-185690</v>
      </c>
      <c r="D11" s="7">
        <v>0</v>
      </c>
      <c r="E11" s="7">
        <v>2413897</v>
      </c>
      <c r="F11" s="7">
        <v>0</v>
      </c>
    </row>
    <row r="12" spans="1:6" x14ac:dyDescent="0.25">
      <c r="A12" t="s">
        <v>22</v>
      </c>
      <c r="B12" s="7">
        <v>-757202</v>
      </c>
      <c r="C12" s="7">
        <v>0</v>
      </c>
      <c r="D12" s="7">
        <v>-743036.10000000009</v>
      </c>
      <c r="E12" s="7">
        <v>-14165.899999999907</v>
      </c>
      <c r="F12" s="7">
        <v>14165.899999999907</v>
      </c>
    </row>
    <row r="13" spans="1:6" x14ac:dyDescent="0.25">
      <c r="A13" t="s">
        <v>23</v>
      </c>
      <c r="B13" s="7">
        <v>1839729</v>
      </c>
      <c r="C13" s="7">
        <v>0</v>
      </c>
      <c r="D13" s="7">
        <v>0</v>
      </c>
      <c r="E13" s="7">
        <v>1839729</v>
      </c>
      <c r="F13" s="7">
        <v>0</v>
      </c>
    </row>
    <row r="14" spans="1:6" x14ac:dyDescent="0.25">
      <c r="A14" t="s">
        <v>24</v>
      </c>
      <c r="B14" s="7">
        <v>1388617</v>
      </c>
      <c r="C14" s="7">
        <v>0</v>
      </c>
      <c r="D14" s="7">
        <v>0</v>
      </c>
      <c r="E14" s="7">
        <v>1388617</v>
      </c>
      <c r="F14" s="7">
        <v>0</v>
      </c>
    </row>
    <row r="15" spans="1:6" x14ac:dyDescent="0.25">
      <c r="A15" t="s">
        <v>25</v>
      </c>
      <c r="B15" s="7">
        <v>1606056</v>
      </c>
      <c r="C15" s="7">
        <v>0</v>
      </c>
      <c r="D15" s="7">
        <v>0</v>
      </c>
      <c r="E15" s="7">
        <v>1606056</v>
      </c>
      <c r="F15" s="7">
        <v>0</v>
      </c>
    </row>
    <row r="16" spans="1:6" x14ac:dyDescent="0.25">
      <c r="A16" t="s">
        <v>26</v>
      </c>
      <c r="B16" s="7">
        <v>2182979</v>
      </c>
      <c r="C16" s="7">
        <v>-362000</v>
      </c>
      <c r="D16" s="7">
        <v>0</v>
      </c>
      <c r="E16" s="7">
        <v>1820979</v>
      </c>
      <c r="F16" s="7">
        <v>0</v>
      </c>
    </row>
    <row r="17" spans="1:6" x14ac:dyDescent="0.25">
      <c r="A17" t="s">
        <v>27</v>
      </c>
      <c r="B17" s="7">
        <v>-571864</v>
      </c>
      <c r="C17" s="7">
        <v>0</v>
      </c>
      <c r="D17" s="7">
        <v>-571864</v>
      </c>
      <c r="E17" s="7">
        <v>0</v>
      </c>
      <c r="F17" s="7">
        <v>0</v>
      </c>
    </row>
    <row r="18" spans="1:6" x14ac:dyDescent="0.25">
      <c r="A18" t="s">
        <v>28</v>
      </c>
      <c r="B18" s="7">
        <v>1411756</v>
      </c>
      <c r="C18" s="7">
        <v>0</v>
      </c>
      <c r="D18" s="7">
        <v>0</v>
      </c>
      <c r="E18" s="7">
        <v>1411756</v>
      </c>
      <c r="F18" s="7">
        <v>0</v>
      </c>
    </row>
    <row r="19" spans="1:6" x14ac:dyDescent="0.25">
      <c r="A19" t="s">
        <v>29</v>
      </c>
      <c r="B19" s="7">
        <v>-2449899</v>
      </c>
      <c r="C19" s="7">
        <v>0</v>
      </c>
      <c r="D19" s="7">
        <v>-1225795.45</v>
      </c>
      <c r="E19" s="7">
        <v>-1224103.55</v>
      </c>
      <c r="F19" s="7">
        <v>1224103.55</v>
      </c>
    </row>
    <row r="20" spans="1:6" x14ac:dyDescent="0.25">
      <c r="A20" t="s">
        <v>30</v>
      </c>
      <c r="B20" s="7">
        <v>2529960</v>
      </c>
      <c r="C20" s="7">
        <v>0</v>
      </c>
      <c r="D20" s="7">
        <v>0</v>
      </c>
      <c r="E20" s="7">
        <v>2529960</v>
      </c>
      <c r="F20" s="7">
        <v>0</v>
      </c>
    </row>
    <row r="21" spans="1:6" x14ac:dyDescent="0.25">
      <c r="A21" t="s">
        <v>31</v>
      </c>
      <c r="B21" s="7">
        <v>1685843</v>
      </c>
      <c r="C21" s="7">
        <v>0</v>
      </c>
      <c r="D21" s="7">
        <v>0</v>
      </c>
      <c r="E21" s="7">
        <v>1685843</v>
      </c>
      <c r="F21" s="7">
        <v>0</v>
      </c>
    </row>
    <row r="22" spans="1:6" x14ac:dyDescent="0.25">
      <c r="A22" t="s">
        <v>32</v>
      </c>
      <c r="B22" s="7">
        <v>-281058</v>
      </c>
      <c r="C22" s="7">
        <v>0</v>
      </c>
      <c r="D22" s="7">
        <v>-281058</v>
      </c>
      <c r="E22" s="7">
        <v>0</v>
      </c>
      <c r="F22" s="7">
        <v>0</v>
      </c>
    </row>
    <row r="23" spans="1:6" x14ac:dyDescent="0.25">
      <c r="A23" t="s">
        <v>33</v>
      </c>
      <c r="B23" s="7">
        <v>1934815</v>
      </c>
      <c r="C23" s="7">
        <v>0</v>
      </c>
      <c r="D23" s="7">
        <v>0</v>
      </c>
      <c r="E23" s="7">
        <v>1934815</v>
      </c>
      <c r="F23" s="7">
        <v>0</v>
      </c>
    </row>
    <row r="24" spans="1:6" x14ac:dyDescent="0.25">
      <c r="A24" t="s">
        <v>34</v>
      </c>
      <c r="B24" s="7">
        <v>1176608</v>
      </c>
      <c r="C24" s="7">
        <v>0</v>
      </c>
      <c r="D24" s="7">
        <v>0</v>
      </c>
      <c r="E24" s="7">
        <v>1176608</v>
      </c>
      <c r="F24" s="7">
        <v>0</v>
      </c>
    </row>
    <row r="25" spans="1:6" x14ac:dyDescent="0.25">
      <c r="A25" t="s">
        <v>35</v>
      </c>
      <c r="B25" s="7">
        <v>-240933</v>
      </c>
      <c r="C25" s="7">
        <v>0</v>
      </c>
      <c r="D25" s="7">
        <v>-240933</v>
      </c>
      <c r="E25" s="7">
        <v>0</v>
      </c>
      <c r="F25" s="7">
        <v>0</v>
      </c>
    </row>
    <row r="26" spans="1:6" x14ac:dyDescent="0.25">
      <c r="A26" t="s">
        <v>36</v>
      </c>
      <c r="B26" s="7">
        <v>73548</v>
      </c>
      <c r="C26" s="7">
        <v>-73548</v>
      </c>
      <c r="D26" s="7">
        <v>0</v>
      </c>
      <c r="E26" s="7">
        <v>0</v>
      </c>
      <c r="F26" s="7">
        <v>0</v>
      </c>
    </row>
    <row r="27" spans="1:6" x14ac:dyDescent="0.25">
      <c r="A27" t="s">
        <v>125</v>
      </c>
      <c r="B27" s="7">
        <v>-1917705</v>
      </c>
      <c r="C27" s="7">
        <v>0</v>
      </c>
      <c r="D27" s="7">
        <v>-459577.30000000005</v>
      </c>
      <c r="E27" s="7">
        <v>-1458127.7</v>
      </c>
      <c r="F27" s="7">
        <v>1458127.7</v>
      </c>
    </row>
    <row r="28" spans="1:6" x14ac:dyDescent="0.25">
      <c r="A28" t="s">
        <v>37</v>
      </c>
      <c r="B28" s="7">
        <v>2638773</v>
      </c>
      <c r="C28" s="7">
        <v>0</v>
      </c>
      <c r="D28" s="7">
        <v>0</v>
      </c>
      <c r="E28" s="7">
        <v>2638773</v>
      </c>
      <c r="F28" s="7">
        <v>0</v>
      </c>
    </row>
    <row r="29" spans="1:6" x14ac:dyDescent="0.25">
      <c r="A29" t="s">
        <v>38</v>
      </c>
      <c r="B29" s="7">
        <v>254916</v>
      </c>
      <c r="C29" s="7">
        <v>0</v>
      </c>
      <c r="D29" s="7">
        <v>0</v>
      </c>
      <c r="E29" s="7">
        <v>254916</v>
      </c>
      <c r="F29" s="7">
        <v>0</v>
      </c>
    </row>
    <row r="30" spans="1:6" x14ac:dyDescent="0.25">
      <c r="A30" t="s">
        <v>39</v>
      </c>
      <c r="B30" s="7">
        <v>-93958</v>
      </c>
      <c r="C30" s="7">
        <v>0</v>
      </c>
      <c r="D30" s="7">
        <v>-93958</v>
      </c>
      <c r="E30" s="7">
        <v>0</v>
      </c>
      <c r="F30" s="7">
        <v>0</v>
      </c>
    </row>
    <row r="31" spans="1:6" x14ac:dyDescent="0.25">
      <c r="A31" t="s">
        <v>40</v>
      </c>
      <c r="B31" s="7">
        <v>-16100</v>
      </c>
      <c r="C31" s="7">
        <v>0</v>
      </c>
      <c r="D31" s="7">
        <v>-16100</v>
      </c>
      <c r="E31" s="7">
        <v>0</v>
      </c>
      <c r="F31" s="7">
        <v>0</v>
      </c>
    </row>
    <row r="32" spans="1:6" x14ac:dyDescent="0.25">
      <c r="A32" t="s">
        <v>41</v>
      </c>
      <c r="B32" s="7">
        <v>229606</v>
      </c>
      <c r="C32" s="7">
        <v>-229606</v>
      </c>
      <c r="D32" s="7">
        <v>0</v>
      </c>
      <c r="E32" s="7">
        <v>0</v>
      </c>
      <c r="F32" s="7">
        <v>0</v>
      </c>
    </row>
    <row r="33" spans="1:6" x14ac:dyDescent="0.25">
      <c r="A33" t="s">
        <v>42</v>
      </c>
      <c r="B33" s="7">
        <v>-4533093</v>
      </c>
      <c r="C33" s="7">
        <v>0</v>
      </c>
      <c r="D33" s="7">
        <v>-1509591.675</v>
      </c>
      <c r="E33" s="7">
        <v>-3023501.3250000002</v>
      </c>
      <c r="F33" s="7">
        <v>3023501.3250000002</v>
      </c>
    </row>
    <row r="34" spans="1:6" x14ac:dyDescent="0.25">
      <c r="A34" t="s">
        <v>43</v>
      </c>
      <c r="B34" s="7">
        <v>-622456</v>
      </c>
      <c r="C34" s="7">
        <v>0</v>
      </c>
      <c r="D34" s="7">
        <v>-622456</v>
      </c>
      <c r="E34" s="7">
        <v>0</v>
      </c>
      <c r="F34" s="7">
        <v>0</v>
      </c>
    </row>
    <row r="35" spans="1:6" x14ac:dyDescent="0.25">
      <c r="A35" s="8" t="s">
        <v>44</v>
      </c>
      <c r="B35" s="9">
        <v>11733090</v>
      </c>
      <c r="C35" s="9">
        <v>-851010</v>
      </c>
      <c r="D35" s="9">
        <v>-7819726.125</v>
      </c>
      <c r="E35" s="9">
        <v>18701807.125</v>
      </c>
      <c r="F35" s="9">
        <f>SUM(F3:F34)</f>
        <v>6419396.875</v>
      </c>
    </row>
    <row r="36" spans="1:6" x14ac:dyDescent="0.25">
      <c r="A36" t="s">
        <v>126</v>
      </c>
      <c r="B36" s="7">
        <v>-1955905</v>
      </c>
      <c r="C36" s="7">
        <v>0</v>
      </c>
      <c r="D36" s="7">
        <v>0</v>
      </c>
      <c r="E36" s="7">
        <v>-1955905</v>
      </c>
      <c r="F36" s="7">
        <v>1955905</v>
      </c>
    </row>
    <row r="37" spans="1:6" x14ac:dyDescent="0.25">
      <c r="A37" t="s">
        <v>127</v>
      </c>
      <c r="B37" s="7">
        <v>-1709239</v>
      </c>
      <c r="C37" s="7"/>
      <c r="D37" s="7"/>
      <c r="E37" s="7">
        <v>-1709239</v>
      </c>
      <c r="F37" s="7"/>
    </row>
    <row r="38" spans="1:6" x14ac:dyDescent="0.25">
      <c r="A38" t="s">
        <v>46</v>
      </c>
      <c r="B38" s="7">
        <v>-569189</v>
      </c>
      <c r="C38" s="7">
        <v>0</v>
      </c>
      <c r="D38" s="7">
        <v>-324556.95</v>
      </c>
      <c r="E38" s="7">
        <v>-244632.05</v>
      </c>
      <c r="F38" s="7">
        <v>244632.05</v>
      </c>
    </row>
    <row r="39" spans="1:6" x14ac:dyDescent="0.25">
      <c r="A39" t="s">
        <v>47</v>
      </c>
      <c r="B39" s="7">
        <v>-669448</v>
      </c>
      <c r="C39" s="7">
        <v>0</v>
      </c>
      <c r="D39" s="7">
        <v>-669448</v>
      </c>
      <c r="E39" s="7">
        <v>0</v>
      </c>
      <c r="F39" s="7"/>
    </row>
    <row r="40" spans="1:6" x14ac:dyDescent="0.25">
      <c r="A40" t="s">
        <v>128</v>
      </c>
      <c r="B40" s="7">
        <v>1515690</v>
      </c>
      <c r="C40" s="7">
        <v>0</v>
      </c>
      <c r="D40" s="7">
        <v>0</v>
      </c>
      <c r="E40" s="7">
        <v>1515690</v>
      </c>
      <c r="F40" s="7">
        <v>0</v>
      </c>
    </row>
    <row r="41" spans="1:6" x14ac:dyDescent="0.25">
      <c r="A41" t="s">
        <v>49</v>
      </c>
      <c r="B41" s="7">
        <v>-3555575</v>
      </c>
      <c r="C41" s="7">
        <v>0</v>
      </c>
      <c r="D41" s="7">
        <v>-3555575</v>
      </c>
      <c r="E41" s="7">
        <v>0</v>
      </c>
      <c r="F41" s="7">
        <v>0</v>
      </c>
    </row>
    <row r="42" spans="1:6" x14ac:dyDescent="0.25">
      <c r="A42" t="s">
        <v>50</v>
      </c>
      <c r="B42" s="7">
        <v>-655561</v>
      </c>
      <c r="C42" s="7">
        <v>0</v>
      </c>
      <c r="D42" s="7">
        <v>-655561</v>
      </c>
      <c r="E42" s="7">
        <v>0</v>
      </c>
      <c r="F42" s="7">
        <v>0</v>
      </c>
    </row>
    <row r="43" spans="1:6" x14ac:dyDescent="0.25">
      <c r="A43" t="s">
        <v>51</v>
      </c>
      <c r="B43" s="7">
        <v>-1082963</v>
      </c>
      <c r="C43" s="7">
        <v>0</v>
      </c>
      <c r="D43" s="7">
        <v>-778274.4</v>
      </c>
      <c r="E43" s="7">
        <v>-304688.59999999998</v>
      </c>
      <c r="F43" s="7">
        <v>304688.59999999998</v>
      </c>
    </row>
    <row r="44" spans="1:6" x14ac:dyDescent="0.25">
      <c r="A44" t="s">
        <v>52</v>
      </c>
      <c r="B44" s="7">
        <v>1380987</v>
      </c>
      <c r="C44" s="7">
        <v>0</v>
      </c>
      <c r="D44" s="7">
        <v>0</v>
      </c>
      <c r="E44" s="7">
        <v>1380987</v>
      </c>
      <c r="F44" s="7">
        <v>0</v>
      </c>
    </row>
    <row r="45" spans="1:6" x14ac:dyDescent="0.25">
      <c r="A45" t="s">
        <v>53</v>
      </c>
      <c r="B45" s="7">
        <v>-602906</v>
      </c>
      <c r="C45" s="7">
        <v>0</v>
      </c>
      <c r="D45" s="7">
        <v>-602906</v>
      </c>
      <c r="E45" s="7">
        <v>0</v>
      </c>
      <c r="F45" s="7">
        <v>0</v>
      </c>
    </row>
    <row r="46" spans="1:6" x14ac:dyDescent="0.25">
      <c r="A46" t="s">
        <v>54</v>
      </c>
      <c r="B46" s="7">
        <v>-1008093</v>
      </c>
      <c r="C46" s="7">
        <v>0</v>
      </c>
      <c r="D46" s="7">
        <v>-723383.5</v>
      </c>
      <c r="E46" s="7">
        <v>-284709.5</v>
      </c>
      <c r="F46" s="7">
        <v>284710.5</v>
      </c>
    </row>
    <row r="47" spans="1:6" x14ac:dyDescent="0.25">
      <c r="A47" t="s">
        <v>55</v>
      </c>
      <c r="B47" s="7">
        <v>-130559</v>
      </c>
      <c r="C47" s="7">
        <v>0</v>
      </c>
      <c r="D47" s="7">
        <v>-130559</v>
      </c>
      <c r="E47" s="7">
        <v>0</v>
      </c>
      <c r="F47" s="7">
        <v>0</v>
      </c>
    </row>
    <row r="48" spans="1:6" x14ac:dyDescent="0.25">
      <c r="A48" t="s">
        <v>56</v>
      </c>
      <c r="B48" s="7">
        <v>-8427</v>
      </c>
      <c r="C48" s="7">
        <v>0</v>
      </c>
      <c r="D48" s="7">
        <v>-8427</v>
      </c>
      <c r="E48" s="7">
        <v>0</v>
      </c>
      <c r="F48" s="7">
        <v>0</v>
      </c>
    </row>
    <row r="49" spans="1:6" x14ac:dyDescent="0.25">
      <c r="A49" t="s">
        <v>57</v>
      </c>
      <c r="B49" s="7">
        <v>-9553</v>
      </c>
      <c r="C49" s="7">
        <v>0</v>
      </c>
      <c r="D49" s="7">
        <v>-9553</v>
      </c>
      <c r="E49" s="7">
        <v>0</v>
      </c>
      <c r="F49" s="7">
        <v>0</v>
      </c>
    </row>
    <row r="50" spans="1:6" x14ac:dyDescent="0.25">
      <c r="A50" t="s">
        <v>59</v>
      </c>
      <c r="B50" s="7">
        <v>458</v>
      </c>
      <c r="C50" s="7">
        <v>-458</v>
      </c>
      <c r="D50" s="7">
        <v>0</v>
      </c>
      <c r="E50" s="7">
        <v>0</v>
      </c>
      <c r="F50" s="7">
        <v>0</v>
      </c>
    </row>
    <row r="51" spans="1:6" x14ac:dyDescent="0.25">
      <c r="A51" t="s">
        <v>60</v>
      </c>
      <c r="B51" s="7">
        <v>-37</v>
      </c>
      <c r="C51" s="7">
        <v>0</v>
      </c>
      <c r="D51" s="7">
        <v>-37</v>
      </c>
      <c r="E51" s="7">
        <v>0</v>
      </c>
      <c r="F51" s="7">
        <v>-37</v>
      </c>
    </row>
    <row r="52" spans="1:6" x14ac:dyDescent="0.25">
      <c r="A52" t="s">
        <v>61</v>
      </c>
      <c r="B52" s="7">
        <v>-371942</v>
      </c>
      <c r="C52" s="7">
        <v>0</v>
      </c>
      <c r="D52" s="7">
        <v>-371942</v>
      </c>
      <c r="E52" s="7">
        <v>0</v>
      </c>
      <c r="F52" s="7">
        <v>0</v>
      </c>
    </row>
    <row r="53" spans="1:6" x14ac:dyDescent="0.25">
      <c r="A53" t="s">
        <v>62</v>
      </c>
      <c r="B53" s="7">
        <v>60007</v>
      </c>
      <c r="C53" s="7">
        <v>-60007</v>
      </c>
      <c r="D53" s="7">
        <v>0</v>
      </c>
      <c r="E53" s="7">
        <v>0</v>
      </c>
      <c r="F53" s="7">
        <v>0</v>
      </c>
    </row>
    <row r="54" spans="1:6" x14ac:dyDescent="0.25">
      <c r="A54" t="s">
        <v>63</v>
      </c>
      <c r="B54" s="7">
        <v>-435394</v>
      </c>
      <c r="C54" s="7">
        <v>0</v>
      </c>
      <c r="D54" s="7">
        <v>-435394</v>
      </c>
      <c r="E54" s="7">
        <v>0</v>
      </c>
      <c r="F54" s="7">
        <v>0</v>
      </c>
    </row>
    <row r="55" spans="1:6" x14ac:dyDescent="0.25">
      <c r="A55" t="s">
        <v>64</v>
      </c>
      <c r="B55" s="7">
        <v>-1119339</v>
      </c>
      <c r="C55" s="7">
        <v>0</v>
      </c>
      <c r="D55" s="7">
        <v>-1119339</v>
      </c>
      <c r="E55" s="7">
        <v>0</v>
      </c>
      <c r="F55" s="7">
        <v>0</v>
      </c>
    </row>
    <row r="56" spans="1:6" x14ac:dyDescent="0.25">
      <c r="A56" t="s">
        <v>65</v>
      </c>
      <c r="B56" s="7">
        <v>-904965</v>
      </c>
      <c r="C56" s="7">
        <v>0</v>
      </c>
      <c r="D56" s="7">
        <v>-904965</v>
      </c>
      <c r="E56" s="7">
        <v>0</v>
      </c>
      <c r="F56" s="7">
        <v>0</v>
      </c>
    </row>
    <row r="57" spans="1:6" x14ac:dyDescent="0.25">
      <c r="A57" t="s">
        <v>129</v>
      </c>
      <c r="B57" s="7">
        <v>-2444854</v>
      </c>
      <c r="C57" s="7">
        <v>0</v>
      </c>
      <c r="D57" s="7">
        <v>0</v>
      </c>
      <c r="E57" s="7">
        <v>-2444854</v>
      </c>
      <c r="F57" s="7">
        <v>2444854</v>
      </c>
    </row>
    <row r="58" spans="1:6" x14ac:dyDescent="0.25">
      <c r="A58" s="8" t="s">
        <v>67</v>
      </c>
      <c r="B58" s="9">
        <f>SUM(B35:B57)</f>
        <v>-2543717</v>
      </c>
      <c r="C58" s="9">
        <f t="shared" ref="C58:F58" si="0">SUM(C35:C57)</f>
        <v>-911475</v>
      </c>
      <c r="D58" s="9">
        <f t="shared" si="0"/>
        <v>-18109646.975000001</v>
      </c>
      <c r="E58" s="9">
        <f t="shared" si="0"/>
        <v>14654455.975000001</v>
      </c>
      <c r="F58" s="9">
        <f t="shared" si="0"/>
        <v>11654150.025</v>
      </c>
    </row>
    <row r="59" spans="1:6" x14ac:dyDescent="0.25">
      <c r="A59" s="8"/>
      <c r="B59" s="9"/>
      <c r="C59" s="9"/>
      <c r="D59" s="9"/>
      <c r="E59" s="9"/>
      <c r="F59" s="9"/>
    </row>
    <row r="60" spans="1:6" x14ac:dyDescent="0.25">
      <c r="A60" s="8" t="s">
        <v>68</v>
      </c>
      <c r="B60" s="7"/>
      <c r="C60" s="7"/>
      <c r="D60" s="7"/>
      <c r="E60" s="7"/>
      <c r="F60" s="7"/>
    </row>
    <row r="61" spans="1:6" x14ac:dyDescent="0.25">
      <c r="A61" t="s">
        <v>69</v>
      </c>
      <c r="B61" s="7">
        <v>-280790</v>
      </c>
      <c r="C61" s="7">
        <v>0</v>
      </c>
      <c r="D61" s="7">
        <v>-120586.70000000001</v>
      </c>
      <c r="E61" s="7">
        <v>-160203.29999999999</v>
      </c>
      <c r="F61" s="7">
        <v>160203.29999999999</v>
      </c>
    </row>
    <row r="62" spans="1:6" x14ac:dyDescent="0.25">
      <c r="A62" t="s">
        <v>70</v>
      </c>
      <c r="B62" s="7">
        <v>-725221</v>
      </c>
      <c r="C62" s="7">
        <v>0</v>
      </c>
      <c r="D62" s="7">
        <v>-725221</v>
      </c>
      <c r="E62" s="7">
        <v>0</v>
      </c>
      <c r="F62" s="7">
        <v>0</v>
      </c>
    </row>
    <row r="63" spans="1:6" x14ac:dyDescent="0.25">
      <c r="A63" t="s">
        <v>71</v>
      </c>
      <c r="B63" s="7">
        <v>3380837</v>
      </c>
      <c r="C63" s="7">
        <v>-3380837</v>
      </c>
      <c r="D63" s="7">
        <v>0</v>
      </c>
      <c r="E63" s="7">
        <v>0</v>
      </c>
      <c r="F63" s="7">
        <v>0</v>
      </c>
    </row>
    <row r="64" spans="1:6" x14ac:dyDescent="0.25">
      <c r="A64" t="s">
        <v>72</v>
      </c>
      <c r="B64" s="7">
        <v>1221435</v>
      </c>
      <c r="C64" s="7">
        <v>-1221435</v>
      </c>
      <c r="D64" s="7">
        <v>0</v>
      </c>
      <c r="E64" s="7">
        <v>0</v>
      </c>
      <c r="F64" s="7">
        <v>0</v>
      </c>
    </row>
    <row r="65" spans="1:6" x14ac:dyDescent="0.25">
      <c r="A65" t="s">
        <v>73</v>
      </c>
      <c r="B65" s="7">
        <v>-3935696</v>
      </c>
      <c r="C65" s="7">
        <v>0</v>
      </c>
      <c r="D65" s="7">
        <v>-1090829.6000000001</v>
      </c>
      <c r="E65" s="7">
        <v>-2844866.4</v>
      </c>
      <c r="F65" s="7">
        <v>2844866.4</v>
      </c>
    </row>
    <row r="66" spans="1:6" x14ac:dyDescent="0.25">
      <c r="A66" t="s">
        <v>74</v>
      </c>
      <c r="B66" s="7">
        <v>111198</v>
      </c>
      <c r="C66" s="7">
        <v>-111198</v>
      </c>
      <c r="D66" s="7">
        <v>0</v>
      </c>
      <c r="E66" s="7">
        <v>0</v>
      </c>
      <c r="F66" s="7">
        <v>0</v>
      </c>
    </row>
    <row r="67" spans="1:6" x14ac:dyDescent="0.25">
      <c r="A67" t="s">
        <v>75</v>
      </c>
      <c r="B67" s="7">
        <v>3674067</v>
      </c>
      <c r="C67" s="7">
        <v>-3674067</v>
      </c>
      <c r="D67" s="7">
        <v>0</v>
      </c>
      <c r="E67" s="7">
        <v>0</v>
      </c>
      <c r="F67" s="7">
        <v>0</v>
      </c>
    </row>
    <row r="68" spans="1:6" x14ac:dyDescent="0.25">
      <c r="A68" t="s">
        <v>76</v>
      </c>
      <c r="B68" s="7">
        <v>1748051</v>
      </c>
      <c r="C68" s="7">
        <v>-1748051</v>
      </c>
      <c r="D68" s="7">
        <v>0</v>
      </c>
      <c r="E68" s="7">
        <v>0</v>
      </c>
      <c r="F68" s="7">
        <v>0</v>
      </c>
    </row>
    <row r="69" spans="1:6" x14ac:dyDescent="0.25">
      <c r="A69" t="s">
        <v>77</v>
      </c>
      <c r="B69" s="7">
        <v>1287367</v>
      </c>
      <c r="C69" s="7">
        <v>0</v>
      </c>
      <c r="D69" s="7">
        <v>0</v>
      </c>
      <c r="E69" s="7">
        <v>1287367</v>
      </c>
      <c r="F69" s="7">
        <v>0</v>
      </c>
    </row>
    <row r="70" spans="1:6" x14ac:dyDescent="0.25">
      <c r="A70" t="s">
        <v>78</v>
      </c>
      <c r="B70" s="7">
        <v>244226</v>
      </c>
      <c r="C70" s="7">
        <v>-244226</v>
      </c>
      <c r="D70" s="7">
        <v>0</v>
      </c>
      <c r="E70" s="7">
        <v>0</v>
      </c>
      <c r="F70" s="7">
        <v>0</v>
      </c>
    </row>
    <row r="71" spans="1:6" x14ac:dyDescent="0.25">
      <c r="A71" t="s">
        <v>79</v>
      </c>
      <c r="B71" s="7">
        <v>7309112</v>
      </c>
      <c r="C71" s="7">
        <v>0</v>
      </c>
      <c r="D71" s="7">
        <v>0</v>
      </c>
      <c r="E71" s="7">
        <v>7309112</v>
      </c>
      <c r="F71" s="7">
        <v>0</v>
      </c>
    </row>
    <row r="72" spans="1:6" x14ac:dyDescent="0.25">
      <c r="A72" t="s">
        <v>80</v>
      </c>
      <c r="B72" s="7">
        <v>381257</v>
      </c>
      <c r="C72" s="7">
        <v>0</v>
      </c>
      <c r="D72" s="7">
        <v>0</v>
      </c>
      <c r="E72" s="7">
        <v>381257</v>
      </c>
      <c r="F72" s="7">
        <v>0</v>
      </c>
    </row>
    <row r="73" spans="1:6" x14ac:dyDescent="0.25">
      <c r="A73" t="s">
        <v>81</v>
      </c>
      <c r="B73" s="7">
        <v>988893</v>
      </c>
      <c r="C73" s="7">
        <v>-988893</v>
      </c>
      <c r="D73" s="7">
        <v>0</v>
      </c>
      <c r="E73" s="7">
        <v>0</v>
      </c>
      <c r="F73" s="7">
        <v>0</v>
      </c>
    </row>
    <row r="74" spans="1:6" x14ac:dyDescent="0.25">
      <c r="A74" t="s">
        <v>82</v>
      </c>
      <c r="B74" s="7">
        <v>641561</v>
      </c>
      <c r="C74" s="7">
        <v>-641561</v>
      </c>
      <c r="D74" s="7">
        <v>0</v>
      </c>
      <c r="E74" s="7">
        <v>0</v>
      </c>
      <c r="F74" s="7">
        <v>0</v>
      </c>
    </row>
    <row r="75" spans="1:6" x14ac:dyDescent="0.25">
      <c r="A75" t="s">
        <v>83</v>
      </c>
      <c r="B75" s="7">
        <v>3450693</v>
      </c>
      <c r="C75" s="7">
        <v>-3450693</v>
      </c>
      <c r="D75" s="7">
        <v>0</v>
      </c>
      <c r="E75" s="7">
        <v>0</v>
      </c>
      <c r="F75" s="7">
        <v>0</v>
      </c>
    </row>
    <row r="76" spans="1:6" x14ac:dyDescent="0.25">
      <c r="A76" s="8" t="s">
        <v>84</v>
      </c>
      <c r="B76" s="9">
        <v>19496989</v>
      </c>
      <c r="C76" s="9">
        <v>-15460961</v>
      </c>
      <c r="D76" s="9">
        <v>-1936637.3</v>
      </c>
      <c r="E76" s="9">
        <v>5972666.3000000007</v>
      </c>
      <c r="F76" s="9">
        <f>SUM(F61:F75)</f>
        <v>3005069.6999999997</v>
      </c>
    </row>
    <row r="77" spans="1:6" x14ac:dyDescent="0.25">
      <c r="A77" s="8"/>
      <c r="B77" s="7"/>
      <c r="C77" s="7"/>
      <c r="D77" s="7"/>
      <c r="E77" s="7"/>
      <c r="F77" s="7"/>
    </row>
    <row r="78" spans="1:6" x14ac:dyDescent="0.25">
      <c r="A78" s="8" t="s">
        <v>85</v>
      </c>
      <c r="B78" s="7"/>
      <c r="C78" s="7"/>
      <c r="D78" s="7"/>
      <c r="E78" s="7"/>
      <c r="F78" s="7"/>
    </row>
    <row r="79" spans="1:6" x14ac:dyDescent="0.25">
      <c r="A79" t="s">
        <v>86</v>
      </c>
      <c r="B79" s="7">
        <v>-5173735</v>
      </c>
      <c r="C79" s="7">
        <v>0</v>
      </c>
      <c r="D79" s="7"/>
      <c r="E79" s="7">
        <v>-5173735</v>
      </c>
      <c r="F79" s="7">
        <v>5173735</v>
      </c>
    </row>
    <row r="80" spans="1:6" x14ac:dyDescent="0.25">
      <c r="A80" t="s">
        <v>130</v>
      </c>
      <c r="B80" s="7">
        <v>-1116888</v>
      </c>
      <c r="C80" s="7">
        <v>0</v>
      </c>
      <c r="D80" s="7">
        <v>-246861.7</v>
      </c>
      <c r="E80" s="7">
        <v>-870026.3</v>
      </c>
      <c r="F80" s="7">
        <v>870026</v>
      </c>
    </row>
    <row r="81" spans="1:6" x14ac:dyDescent="0.25">
      <c r="A81" t="s">
        <v>90</v>
      </c>
      <c r="B81" s="7">
        <v>871583</v>
      </c>
      <c r="C81" s="7">
        <v>0</v>
      </c>
      <c r="D81" s="7">
        <v>0</v>
      </c>
      <c r="E81" s="7">
        <v>871583</v>
      </c>
      <c r="F81" s="7">
        <v>5397</v>
      </c>
    </row>
    <row r="82" spans="1:6" x14ac:dyDescent="0.25">
      <c r="A82" t="s">
        <v>131</v>
      </c>
      <c r="B82" s="7">
        <v>-5397</v>
      </c>
      <c r="C82" s="7">
        <v>0</v>
      </c>
      <c r="D82" s="7">
        <v>-5397</v>
      </c>
      <c r="E82" s="7">
        <v>0</v>
      </c>
      <c r="F82" s="7">
        <v>-5397</v>
      </c>
    </row>
    <row r="83" spans="1:6" x14ac:dyDescent="0.25">
      <c r="A83" t="s">
        <v>92</v>
      </c>
      <c r="B83" s="7">
        <v>-6525014</v>
      </c>
      <c r="C83" s="7">
        <v>0</v>
      </c>
      <c r="D83" s="7">
        <v>-3360158.8000000003</v>
      </c>
      <c r="E83" s="7">
        <v>-3164855.1999999997</v>
      </c>
      <c r="F83" s="7">
        <v>3164855.1999999997</v>
      </c>
    </row>
    <row r="84" spans="1:6" x14ac:dyDescent="0.25">
      <c r="A84" t="s">
        <v>93</v>
      </c>
      <c r="B84" s="7">
        <v>-2710327</v>
      </c>
      <c r="C84" s="7">
        <v>0</v>
      </c>
      <c r="D84" s="7">
        <v>0</v>
      </c>
      <c r="E84" s="7">
        <v>-2710327</v>
      </c>
      <c r="F84" s="7">
        <v>2710327</v>
      </c>
    </row>
    <row r="85" spans="1:6" x14ac:dyDescent="0.25">
      <c r="A85" t="s">
        <v>132</v>
      </c>
      <c r="B85" s="7">
        <v>-7394868</v>
      </c>
      <c r="C85" s="7"/>
      <c r="D85" s="7"/>
      <c r="E85" s="7">
        <v>-7394868</v>
      </c>
      <c r="F85" s="7"/>
    </row>
    <row r="86" spans="1:6" x14ac:dyDescent="0.25">
      <c r="A86" s="8" t="s">
        <v>94</v>
      </c>
      <c r="B86" s="9">
        <v>-22054646</v>
      </c>
      <c r="C86" s="9">
        <v>0</v>
      </c>
      <c r="D86" s="9">
        <v>-3612417.5000000005</v>
      </c>
      <c r="E86" s="9">
        <v>-18442228.5</v>
      </c>
      <c r="F86" s="9">
        <f>SUM(F79:F85)</f>
        <v>11918943.199999999</v>
      </c>
    </row>
    <row r="87" spans="1:6" x14ac:dyDescent="0.25">
      <c r="A87" s="8"/>
      <c r="B87" s="9"/>
      <c r="C87" s="9"/>
      <c r="D87" s="9"/>
      <c r="E87" s="9"/>
      <c r="F87" s="9"/>
    </row>
    <row r="88" spans="1:6" x14ac:dyDescent="0.25">
      <c r="A88" s="8" t="s">
        <v>95</v>
      </c>
      <c r="B88" s="7"/>
      <c r="C88" s="7"/>
      <c r="D88" s="7"/>
      <c r="E88" s="7"/>
      <c r="F88" s="7"/>
    </row>
    <row r="89" spans="1:6" x14ac:dyDescent="0.25">
      <c r="A89" t="s">
        <v>96</v>
      </c>
      <c r="B89" s="7">
        <v>-920909</v>
      </c>
      <c r="C89" s="7">
        <v>0</v>
      </c>
      <c r="D89" s="7">
        <v>-445601</v>
      </c>
      <c r="E89" s="7">
        <v>-475308</v>
      </c>
      <c r="F89" s="7">
        <v>475308</v>
      </c>
    </row>
    <row r="90" spans="1:6" x14ac:dyDescent="0.25">
      <c r="A90" t="s">
        <v>97</v>
      </c>
      <c r="B90" s="7">
        <v>-2545388</v>
      </c>
      <c r="C90" s="7">
        <v>0</v>
      </c>
      <c r="D90" s="7">
        <v>-406064.10000000003</v>
      </c>
      <c r="E90" s="7">
        <v>-2139323.9</v>
      </c>
      <c r="F90" s="7">
        <v>2139323.9</v>
      </c>
    </row>
    <row r="91" spans="1:6" x14ac:dyDescent="0.25">
      <c r="A91" t="s">
        <v>98</v>
      </c>
      <c r="B91" s="7">
        <v>-1099298</v>
      </c>
      <c r="C91" s="7">
        <v>0</v>
      </c>
      <c r="D91" s="7">
        <v>-23594.5</v>
      </c>
      <c r="E91" s="7">
        <v>-1075703.5</v>
      </c>
      <c r="F91" s="7">
        <v>1075704.5</v>
      </c>
    </row>
    <row r="92" spans="1:6" x14ac:dyDescent="0.25">
      <c r="A92" t="s">
        <v>133</v>
      </c>
      <c r="B92" s="7">
        <v>-9282299</v>
      </c>
      <c r="C92" s="7">
        <v>0</v>
      </c>
      <c r="D92" s="7">
        <v>-927984</v>
      </c>
      <c r="E92" s="7">
        <v>-8354315</v>
      </c>
      <c r="F92" s="7">
        <v>8354315</v>
      </c>
    </row>
    <row r="93" spans="1:6" x14ac:dyDescent="0.25">
      <c r="A93" t="s">
        <v>100</v>
      </c>
      <c r="B93" s="7">
        <v>-162530</v>
      </c>
      <c r="C93" s="7">
        <v>0</v>
      </c>
      <c r="D93" s="7">
        <v>0</v>
      </c>
      <c r="E93" s="7">
        <v>-162530</v>
      </c>
      <c r="F93" s="7">
        <v>162530</v>
      </c>
    </row>
    <row r="94" spans="1:6" x14ac:dyDescent="0.25">
      <c r="A94" t="s">
        <v>101</v>
      </c>
      <c r="B94" s="7">
        <v>-1061091</v>
      </c>
      <c r="C94" s="7">
        <v>0</v>
      </c>
      <c r="D94" s="7">
        <v>0</v>
      </c>
      <c r="E94" s="7">
        <v>-1061091</v>
      </c>
      <c r="F94" s="7">
        <v>1061091</v>
      </c>
    </row>
    <row r="95" spans="1:6" x14ac:dyDescent="0.25">
      <c r="A95" s="8" t="s">
        <v>102</v>
      </c>
      <c r="B95" s="9">
        <v>-15071515</v>
      </c>
      <c r="C95" s="9">
        <v>0</v>
      </c>
      <c r="D95" s="9">
        <v>-1803243.6</v>
      </c>
      <c r="E95" s="9">
        <v>-13268271.4</v>
      </c>
      <c r="F95" s="9">
        <f>SUM(F89:F94)</f>
        <v>13268272.4</v>
      </c>
    </row>
    <row r="96" spans="1:6" x14ac:dyDescent="0.25">
      <c r="A96" s="8"/>
      <c r="B96" s="7"/>
      <c r="C96" s="7"/>
      <c r="D96" s="7"/>
      <c r="E96" s="7"/>
      <c r="F96" s="7"/>
    </row>
    <row r="97" spans="1:6" x14ac:dyDescent="0.25">
      <c r="A97" s="8" t="s">
        <v>103</v>
      </c>
      <c r="B97" s="7"/>
      <c r="C97" s="7"/>
      <c r="D97" s="7"/>
      <c r="E97" s="7"/>
      <c r="F97" s="7"/>
    </row>
    <row r="98" spans="1:6" x14ac:dyDescent="0.25">
      <c r="A98" t="s">
        <v>104</v>
      </c>
      <c r="B98" s="7">
        <v>-950990</v>
      </c>
      <c r="C98" s="7">
        <v>0</v>
      </c>
      <c r="D98" s="7">
        <v>-139301</v>
      </c>
      <c r="E98" s="7">
        <v>-811689</v>
      </c>
      <c r="F98" s="7">
        <v>811689</v>
      </c>
    </row>
    <row r="99" spans="1:6" x14ac:dyDescent="0.25">
      <c r="A99" t="s">
        <v>105</v>
      </c>
      <c r="B99" s="7">
        <v>-583086</v>
      </c>
      <c r="C99" s="7">
        <v>0</v>
      </c>
      <c r="D99" s="7">
        <v>0</v>
      </c>
      <c r="E99" s="7">
        <v>-583086</v>
      </c>
      <c r="F99" s="7">
        <v>583086</v>
      </c>
    </row>
    <row r="100" spans="1:6" x14ac:dyDescent="0.25">
      <c r="A100" t="s">
        <v>106</v>
      </c>
      <c r="B100" s="7">
        <v>-233302</v>
      </c>
      <c r="C100" s="7">
        <v>0</v>
      </c>
      <c r="D100" s="7">
        <v>0</v>
      </c>
      <c r="E100" s="7">
        <v>-233302</v>
      </c>
      <c r="F100" s="7">
        <v>233302</v>
      </c>
    </row>
    <row r="101" spans="1:6" x14ac:dyDescent="0.25">
      <c r="A101" t="s">
        <v>107</v>
      </c>
      <c r="B101" s="7">
        <v>-160854</v>
      </c>
      <c r="C101" s="7">
        <v>0</v>
      </c>
      <c r="D101" s="7">
        <v>-160854</v>
      </c>
      <c r="E101" s="7">
        <v>0</v>
      </c>
      <c r="F101" s="7">
        <v>0</v>
      </c>
    </row>
    <row r="102" spans="1:6" x14ac:dyDescent="0.25">
      <c r="A102" t="s">
        <v>1</v>
      </c>
      <c r="B102" s="7">
        <v>-1215217</v>
      </c>
      <c r="C102" s="7">
        <v>0</v>
      </c>
      <c r="D102" s="7">
        <v>0</v>
      </c>
      <c r="E102" s="7">
        <v>-1215217</v>
      </c>
      <c r="F102" s="7">
        <v>1215217</v>
      </c>
    </row>
    <row r="103" spans="1:6" x14ac:dyDescent="0.25">
      <c r="A103" s="8" t="s">
        <v>108</v>
      </c>
      <c r="B103" s="9">
        <v>-3143449</v>
      </c>
      <c r="C103" s="9">
        <v>0</v>
      </c>
      <c r="D103" s="9">
        <v>-300155</v>
      </c>
      <c r="E103" s="9">
        <v>-2843294</v>
      </c>
      <c r="F103" s="9">
        <f>SUM(F98:F102)</f>
        <v>2843294</v>
      </c>
    </row>
    <row r="104" spans="1:6" x14ac:dyDescent="0.25">
      <c r="A104" s="8"/>
      <c r="B104" s="7"/>
      <c r="C104" s="7"/>
      <c r="D104" s="7"/>
      <c r="E104" s="7"/>
      <c r="F104" s="7"/>
    </row>
    <row r="105" spans="1:6" x14ac:dyDescent="0.25">
      <c r="A105" s="8" t="s">
        <v>109</v>
      </c>
      <c r="B105" s="7"/>
      <c r="C105" s="7"/>
      <c r="D105" s="7"/>
      <c r="E105" s="7"/>
      <c r="F105" s="7"/>
    </row>
    <row r="106" spans="1:6" x14ac:dyDescent="0.25">
      <c r="A106" t="s">
        <v>110</v>
      </c>
      <c r="B106" s="7">
        <v>-763490</v>
      </c>
      <c r="C106" s="7">
        <v>0</v>
      </c>
      <c r="D106" s="7">
        <v>-763490</v>
      </c>
      <c r="E106" s="7">
        <v>0</v>
      </c>
      <c r="F106" s="7">
        <v>0</v>
      </c>
    </row>
    <row r="107" spans="1:6" x14ac:dyDescent="0.25">
      <c r="A107" t="s">
        <v>111</v>
      </c>
      <c r="B107" s="7">
        <v>-1949015</v>
      </c>
      <c r="C107" s="7">
        <v>0</v>
      </c>
      <c r="D107" s="7">
        <v>-428543</v>
      </c>
      <c r="E107" s="7">
        <v>-1520472</v>
      </c>
      <c r="F107" s="7">
        <v>1520472</v>
      </c>
    </row>
    <row r="108" spans="1:6" x14ac:dyDescent="0.25">
      <c r="A108" t="s">
        <v>112</v>
      </c>
      <c r="B108" s="7">
        <v>-251850</v>
      </c>
      <c r="C108" s="7">
        <v>0</v>
      </c>
      <c r="D108" s="7">
        <v>0</v>
      </c>
      <c r="E108" s="7">
        <v>-251850</v>
      </c>
      <c r="F108" s="7">
        <v>251850</v>
      </c>
    </row>
    <row r="109" spans="1:6" x14ac:dyDescent="0.25">
      <c r="A109" t="s">
        <v>113</v>
      </c>
      <c r="B109" s="7">
        <v>196661</v>
      </c>
      <c r="C109" s="7">
        <v>-196661</v>
      </c>
      <c r="D109" s="7">
        <v>0</v>
      </c>
      <c r="E109" s="7">
        <v>0</v>
      </c>
      <c r="F109" s="7">
        <v>0</v>
      </c>
    </row>
    <row r="110" spans="1:6" x14ac:dyDescent="0.25">
      <c r="A110" t="s">
        <v>114</v>
      </c>
      <c r="B110" s="7">
        <v>-654292</v>
      </c>
      <c r="C110" s="7">
        <v>0</v>
      </c>
      <c r="D110" s="7">
        <v>0</v>
      </c>
      <c r="E110" s="7">
        <v>-654292</v>
      </c>
      <c r="F110" s="7">
        <v>654292</v>
      </c>
    </row>
    <row r="111" spans="1:6" x14ac:dyDescent="0.25">
      <c r="A111" t="s">
        <v>115</v>
      </c>
      <c r="B111" s="7">
        <v>-448872</v>
      </c>
      <c r="C111" s="7">
        <v>0</v>
      </c>
      <c r="D111" s="7">
        <v>0</v>
      </c>
      <c r="E111" s="7">
        <v>-448872</v>
      </c>
      <c r="F111" s="7">
        <v>448872</v>
      </c>
    </row>
    <row r="112" spans="1:6" x14ac:dyDescent="0.25">
      <c r="A112" s="8" t="s">
        <v>116</v>
      </c>
      <c r="B112" s="9">
        <v>-3870858</v>
      </c>
      <c r="C112" s="9">
        <v>-196661</v>
      </c>
      <c r="D112" s="9">
        <v>-1192033</v>
      </c>
      <c r="E112" s="9">
        <v>-2875486</v>
      </c>
      <c r="F112" s="9">
        <f>SUM(F106:F111)</f>
        <v>2875486</v>
      </c>
    </row>
    <row r="113" spans="1:6" x14ac:dyDescent="0.25">
      <c r="A113" s="8"/>
      <c r="B113" s="7"/>
      <c r="C113" s="7"/>
      <c r="D113" s="7"/>
      <c r="E113" s="7"/>
      <c r="F113" s="7"/>
    </row>
    <row r="114" spans="1:6" x14ac:dyDescent="0.25">
      <c r="A114" s="8" t="s">
        <v>117</v>
      </c>
      <c r="B114" s="7"/>
      <c r="C114" s="7"/>
      <c r="D114" s="7"/>
      <c r="E114" s="7"/>
      <c r="F114" s="7"/>
    </row>
    <row r="115" spans="1:6" x14ac:dyDescent="0.25">
      <c r="A115" t="s">
        <v>138</v>
      </c>
      <c r="B115" s="7">
        <v>12794306</v>
      </c>
      <c r="C115" s="7">
        <v>-12794306</v>
      </c>
      <c r="D115" s="7">
        <v>0</v>
      </c>
      <c r="E115" s="7">
        <v>0</v>
      </c>
      <c r="F115" s="7">
        <v>0</v>
      </c>
    </row>
    <row r="116" spans="1:6" x14ac:dyDescent="0.25">
      <c r="A116" t="s">
        <v>119</v>
      </c>
      <c r="B116" s="7">
        <v>-69578002</v>
      </c>
      <c r="C116" s="7">
        <v>0</v>
      </c>
      <c r="D116" s="7">
        <v>-7451712.9000000004</v>
      </c>
      <c r="E116" s="7">
        <v>-62126289.100000001</v>
      </c>
      <c r="F116" s="7">
        <v>62126289.100000001</v>
      </c>
    </row>
    <row r="117" spans="1:6" x14ac:dyDescent="0.25">
      <c r="A117" t="s">
        <v>139</v>
      </c>
      <c r="B117" s="7">
        <v>-1329477</v>
      </c>
      <c r="C117" s="7">
        <v>0</v>
      </c>
      <c r="D117" s="7">
        <v>0</v>
      </c>
      <c r="E117" s="7">
        <v>-1329477</v>
      </c>
      <c r="F117" s="7">
        <v>1329477</v>
      </c>
    </row>
    <row r="118" spans="1:6" x14ac:dyDescent="0.25">
      <c r="A118" t="s">
        <v>121</v>
      </c>
      <c r="B118" s="7">
        <v>-1181595</v>
      </c>
      <c r="C118" s="7">
        <v>0</v>
      </c>
      <c r="D118" s="7">
        <v>0</v>
      </c>
      <c r="E118" s="7">
        <v>-1181595</v>
      </c>
      <c r="F118" s="7">
        <v>1181595</v>
      </c>
    </row>
    <row r="119" spans="1:6" x14ac:dyDescent="0.25">
      <c r="A119" s="8" t="s">
        <v>134</v>
      </c>
      <c r="B119" s="9">
        <v>-59294769</v>
      </c>
      <c r="C119" s="9">
        <v>-12794306</v>
      </c>
      <c r="D119" s="9">
        <v>-7451712.9000000004</v>
      </c>
      <c r="E119" s="9">
        <v>-64637361.100000001</v>
      </c>
      <c r="F119" s="9">
        <f>SUM(F115:F118)</f>
        <v>64637361.100000001</v>
      </c>
    </row>
    <row r="120" spans="1:6" x14ac:dyDescent="0.25">
      <c r="A120" s="8" t="s">
        <v>123</v>
      </c>
      <c r="B120" s="9">
        <v>-86481965</v>
      </c>
      <c r="C120" s="9">
        <v>-29363403</v>
      </c>
      <c r="D120" s="9">
        <v>-34405846.275000006</v>
      </c>
      <c r="E120" s="9">
        <v>-81439518.724999994</v>
      </c>
      <c r="F120" s="9">
        <f>F119+F112+F103+F95+F86+F76+F58</f>
        <v>110202576.42500001</v>
      </c>
    </row>
  </sheetData>
  <pageMargins left="0.7" right="0.7" top="0.75" bottom="0.75" header="0.3" footer="0.3"/>
  <pageSetup paperSize="9" orientation="portrait" verticalDpi="0" r:id="rId1"/>
  <ignoredErrors>
    <ignoredError sqref="B58:E5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24270-804A-4D37-AE7C-125AED14B86F}">
  <dimension ref="A1:L118"/>
  <sheetViews>
    <sheetView workbookViewId="0">
      <pane xSplit="3" ySplit="1" topLeftCell="D86" activePane="bottomRight" state="frozen"/>
      <selection pane="topRight" activeCell="D1" sqref="D1"/>
      <selection pane="bottomLeft" activeCell="A2" sqref="A2"/>
      <selection pane="bottomRight" activeCell="K26" sqref="K26"/>
    </sheetView>
  </sheetViews>
  <sheetFormatPr baseColWidth="10" defaultColWidth="11.42578125" defaultRowHeight="15" x14ac:dyDescent="0.25"/>
  <cols>
    <col min="1" max="1" width="34" bestFit="1" customWidth="1"/>
    <col min="2" max="2" width="9.42578125" hidden="1" customWidth="1"/>
    <col min="3" max="3" width="8.85546875" hidden="1" customWidth="1"/>
    <col min="4" max="4" width="18" bestFit="1" customWidth="1"/>
    <col min="5" max="5" width="16.85546875" bestFit="1" customWidth="1"/>
    <col min="6" max="6" width="22.42578125" bestFit="1" customWidth="1"/>
    <col min="7" max="7" width="17.5703125" bestFit="1" customWidth="1"/>
    <col min="8" max="8" width="12" bestFit="1" customWidth="1"/>
    <col min="9" max="9" width="18" bestFit="1" customWidth="1"/>
    <col min="10" max="10" width="7.140625" bestFit="1" customWidth="1"/>
    <col min="11" max="11" width="34" bestFit="1" customWidth="1"/>
    <col min="12" max="13" width="8.7109375" bestFit="1" customWidth="1"/>
    <col min="14" max="14" width="7.7109375" bestFit="1" customWidth="1"/>
  </cols>
  <sheetData>
    <row r="1" spans="1:12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</row>
    <row r="2" spans="1:12" x14ac:dyDescent="0.25">
      <c r="A2" s="6" t="s">
        <v>9</v>
      </c>
      <c r="B2" s="1"/>
      <c r="C2" s="1"/>
      <c r="D2" s="1"/>
      <c r="E2" s="1"/>
      <c r="F2" s="1"/>
      <c r="G2" s="1"/>
      <c r="H2" s="1"/>
      <c r="I2" s="1"/>
    </row>
    <row r="3" spans="1:12" x14ac:dyDescent="0.25">
      <c r="A3" s="2" t="s">
        <v>10</v>
      </c>
      <c r="B3" s="3">
        <v>18899</v>
      </c>
      <c r="C3" s="3">
        <v>21133</v>
      </c>
      <c r="D3" s="3">
        <v>-3585</v>
      </c>
      <c r="E3" s="3">
        <v>-717.0082000000001</v>
      </c>
      <c r="F3" s="3">
        <v>-633.99225000000001</v>
      </c>
      <c r="G3" s="3">
        <f>E3+F3</f>
        <v>-1351.00045</v>
      </c>
      <c r="H3" s="3">
        <v>0</v>
      </c>
      <c r="I3" s="3">
        <v>-2234</v>
      </c>
      <c r="J3" s="7"/>
      <c r="K3" s="7"/>
    </row>
    <row r="4" spans="1:12" x14ac:dyDescent="0.25">
      <c r="A4" s="2" t="s">
        <v>11</v>
      </c>
      <c r="B4" s="3">
        <v>27158</v>
      </c>
      <c r="C4" s="3">
        <v>27563</v>
      </c>
      <c r="D4" s="3">
        <v>-402</v>
      </c>
      <c r="E4" s="3">
        <v>0</v>
      </c>
      <c r="F4" s="3">
        <v>0</v>
      </c>
      <c r="G4" s="3">
        <f t="shared" ref="G4:G38" si="0">E4+F4</f>
        <v>0</v>
      </c>
      <c r="H4" s="3">
        <v>3.258</v>
      </c>
      <c r="I4" s="3">
        <v>-405</v>
      </c>
      <c r="J4" s="7"/>
    </row>
    <row r="5" spans="1:12" x14ac:dyDescent="0.25">
      <c r="A5" s="2" t="s">
        <v>12</v>
      </c>
      <c r="B5" s="3">
        <v>30759</v>
      </c>
      <c r="C5" s="3">
        <v>29898</v>
      </c>
      <c r="D5" s="3">
        <v>861</v>
      </c>
      <c r="E5" s="3">
        <v>0</v>
      </c>
      <c r="F5" s="3">
        <v>0</v>
      </c>
      <c r="G5" s="3">
        <f t="shared" si="0"/>
        <v>0</v>
      </c>
      <c r="H5" s="3">
        <v>0</v>
      </c>
      <c r="I5" s="3">
        <v>861</v>
      </c>
      <c r="J5" s="7"/>
    </row>
    <row r="6" spans="1:12" x14ac:dyDescent="0.25">
      <c r="A6" s="2" t="s">
        <v>13</v>
      </c>
      <c r="B6" s="3">
        <v>47161</v>
      </c>
      <c r="C6" s="3">
        <v>46551</v>
      </c>
      <c r="D6" s="3">
        <v>610</v>
      </c>
      <c r="E6" s="3">
        <v>0</v>
      </c>
      <c r="F6" s="3">
        <v>0</v>
      </c>
      <c r="G6" s="3">
        <f t="shared" si="0"/>
        <v>0</v>
      </c>
      <c r="H6" s="3">
        <v>0.16600000000000001</v>
      </c>
      <c r="I6" s="3">
        <v>610</v>
      </c>
      <c r="J6" s="7"/>
      <c r="K6" t="s">
        <v>14</v>
      </c>
      <c r="L6">
        <f>COUNTIF(I3:I34,"&gt;0")</f>
        <v>22</v>
      </c>
    </row>
    <row r="7" spans="1:12" x14ac:dyDescent="0.25">
      <c r="A7" s="2" t="s">
        <v>15</v>
      </c>
      <c r="B7" s="3">
        <v>43489</v>
      </c>
      <c r="C7" s="3">
        <v>40638</v>
      </c>
      <c r="D7" s="3">
        <v>2852</v>
      </c>
      <c r="E7" s="3">
        <v>0</v>
      </c>
      <c r="F7" s="3">
        <v>0</v>
      </c>
      <c r="G7" s="3">
        <f t="shared" si="0"/>
        <v>0</v>
      </c>
      <c r="H7" s="3">
        <v>0</v>
      </c>
      <c r="I7" s="3">
        <v>2852</v>
      </c>
      <c r="J7" s="7"/>
      <c r="K7" t="s">
        <v>16</v>
      </c>
      <c r="L7">
        <f>COUNTIF(I3:I34,"&gt;1000")</f>
        <v>12</v>
      </c>
    </row>
    <row r="8" spans="1:12" x14ac:dyDescent="0.25">
      <c r="A8" s="2" t="s">
        <v>17</v>
      </c>
      <c r="B8" s="3">
        <v>45094</v>
      </c>
      <c r="C8" s="3">
        <v>44671</v>
      </c>
      <c r="D8" s="3">
        <v>-433</v>
      </c>
      <c r="E8" s="3">
        <v>-171.13340000000002</v>
      </c>
      <c r="F8" s="3">
        <v>-684.53359999999998</v>
      </c>
      <c r="G8" s="3">
        <f t="shared" si="0"/>
        <v>-855.66700000000003</v>
      </c>
      <c r="H8" s="3">
        <v>0</v>
      </c>
      <c r="I8" s="3">
        <v>423</v>
      </c>
      <c r="J8" s="7"/>
    </row>
    <row r="9" spans="1:12" x14ac:dyDescent="0.25">
      <c r="A9" s="2" t="s">
        <v>18</v>
      </c>
      <c r="B9" s="3">
        <v>44727</v>
      </c>
      <c r="C9" s="3">
        <v>43145</v>
      </c>
      <c r="D9" s="3">
        <v>1836</v>
      </c>
      <c r="E9" s="3">
        <v>0</v>
      </c>
      <c r="F9" s="3">
        <v>0</v>
      </c>
      <c r="G9" s="3">
        <f t="shared" si="0"/>
        <v>0</v>
      </c>
      <c r="H9" s="3">
        <v>253.774</v>
      </c>
      <c r="I9" s="3">
        <v>1582</v>
      </c>
      <c r="J9" s="7"/>
    </row>
    <row r="10" spans="1:12" x14ac:dyDescent="0.25">
      <c r="A10" s="2" t="s">
        <v>19</v>
      </c>
      <c r="B10" s="3">
        <v>22277</v>
      </c>
      <c r="C10" s="3">
        <v>24334</v>
      </c>
      <c r="D10" s="3">
        <v>-3225</v>
      </c>
      <c r="E10" s="3">
        <v>-482.61799999999999</v>
      </c>
      <c r="F10" s="3">
        <v>-684.13013999999998</v>
      </c>
      <c r="G10" s="3">
        <f t="shared" si="0"/>
        <v>-1166.7481399999999</v>
      </c>
      <c r="H10" s="3">
        <v>0</v>
      </c>
      <c r="I10" s="3">
        <v>-2058</v>
      </c>
      <c r="J10" s="7"/>
    </row>
    <row r="11" spans="1:12" x14ac:dyDescent="0.25">
      <c r="A11" s="2" t="s">
        <v>20</v>
      </c>
      <c r="B11" s="3">
        <v>51650</v>
      </c>
      <c r="C11" s="3">
        <v>51010</v>
      </c>
      <c r="D11" s="3">
        <v>-602</v>
      </c>
      <c r="E11" s="3">
        <v>-248.43360000000001</v>
      </c>
      <c r="F11" s="3">
        <v>-993.73440000000005</v>
      </c>
      <c r="G11" s="3">
        <f t="shared" si="0"/>
        <v>-1242.1680000000001</v>
      </c>
      <c r="H11" s="3">
        <v>0</v>
      </c>
      <c r="I11" s="3">
        <v>640</v>
      </c>
      <c r="J11" s="7"/>
    </row>
    <row r="12" spans="1:12" x14ac:dyDescent="0.25">
      <c r="A12" s="2" t="s">
        <v>21</v>
      </c>
      <c r="B12" s="3">
        <v>48330</v>
      </c>
      <c r="C12" s="3">
        <v>48330</v>
      </c>
      <c r="D12" s="3">
        <v>306</v>
      </c>
      <c r="E12" s="3">
        <v>0</v>
      </c>
      <c r="F12" s="3">
        <v>0</v>
      </c>
      <c r="G12" s="3">
        <f t="shared" si="0"/>
        <v>0</v>
      </c>
      <c r="H12" s="3">
        <v>306.31</v>
      </c>
      <c r="I12" s="3">
        <v>0</v>
      </c>
      <c r="J12" s="7"/>
    </row>
    <row r="13" spans="1:12" x14ac:dyDescent="0.25">
      <c r="A13" s="2" t="s">
        <v>22</v>
      </c>
      <c r="B13" s="3">
        <v>38427</v>
      </c>
      <c r="C13" s="3">
        <v>38777</v>
      </c>
      <c r="D13" s="3">
        <v>-350</v>
      </c>
      <c r="E13" s="3">
        <v>0</v>
      </c>
      <c r="F13" s="3">
        <v>0</v>
      </c>
      <c r="G13" s="3">
        <f t="shared" si="0"/>
        <v>0</v>
      </c>
      <c r="H13" s="3">
        <v>1.4999999999999999E-2</v>
      </c>
      <c r="I13" s="3">
        <v>-350</v>
      </c>
      <c r="J13" s="7"/>
    </row>
    <row r="14" spans="1:12" x14ac:dyDescent="0.25">
      <c r="A14" s="2" t="s">
        <v>23</v>
      </c>
      <c r="B14" s="3">
        <v>19356</v>
      </c>
      <c r="C14" s="3">
        <v>17928</v>
      </c>
      <c r="D14" s="3">
        <v>1428</v>
      </c>
      <c r="E14" s="3">
        <v>0</v>
      </c>
      <c r="F14" s="3">
        <v>0</v>
      </c>
      <c r="G14" s="3">
        <f t="shared" si="0"/>
        <v>0</v>
      </c>
      <c r="H14" s="3">
        <v>0</v>
      </c>
      <c r="I14" s="3">
        <v>1428</v>
      </c>
      <c r="J14" s="7"/>
    </row>
    <row r="15" spans="1:12" x14ac:dyDescent="0.25">
      <c r="A15" s="2" t="s">
        <v>24</v>
      </c>
      <c r="B15" s="3">
        <v>22952</v>
      </c>
      <c r="C15" s="3">
        <v>21888</v>
      </c>
      <c r="D15" s="3">
        <v>1064</v>
      </c>
      <c r="E15" s="3">
        <v>0</v>
      </c>
      <c r="F15" s="3">
        <v>0</v>
      </c>
      <c r="G15" s="3">
        <f t="shared" si="0"/>
        <v>0</v>
      </c>
      <c r="H15" s="3">
        <v>0</v>
      </c>
      <c r="I15" s="3">
        <v>1064</v>
      </c>
      <c r="J15" s="7"/>
    </row>
    <row r="16" spans="1:12" x14ac:dyDescent="0.25">
      <c r="A16" s="2" t="s">
        <v>25</v>
      </c>
      <c r="B16" s="3">
        <v>28176</v>
      </c>
      <c r="C16" s="3">
        <v>26532</v>
      </c>
      <c r="D16" s="3">
        <v>1883</v>
      </c>
      <c r="E16" s="3">
        <v>0</v>
      </c>
      <c r="F16" s="3">
        <v>0</v>
      </c>
      <c r="G16" s="3">
        <f t="shared" si="0"/>
        <v>0</v>
      </c>
      <c r="H16" s="3">
        <v>239</v>
      </c>
      <c r="I16" s="3">
        <v>1644</v>
      </c>
      <c r="J16" s="7"/>
    </row>
    <row r="17" spans="1:10" x14ac:dyDescent="0.25">
      <c r="A17" s="2" t="s">
        <v>26</v>
      </c>
      <c r="B17" s="3">
        <v>48327</v>
      </c>
      <c r="C17" s="3">
        <v>47794</v>
      </c>
      <c r="D17" s="3">
        <v>-1324</v>
      </c>
      <c r="E17" s="3">
        <v>-548.19080000000008</v>
      </c>
      <c r="F17" s="3">
        <v>-1308.3363599999998</v>
      </c>
      <c r="G17" s="3">
        <f t="shared" si="0"/>
        <v>-1856.5271599999999</v>
      </c>
      <c r="H17" s="3">
        <v>0</v>
      </c>
      <c r="I17" s="3">
        <v>532</v>
      </c>
      <c r="J17" s="7"/>
    </row>
    <row r="18" spans="1:10" x14ac:dyDescent="0.25">
      <c r="A18" s="2" t="s">
        <v>27</v>
      </c>
      <c r="B18" s="3">
        <v>19641</v>
      </c>
      <c r="C18" s="3">
        <v>18106</v>
      </c>
      <c r="D18" s="3">
        <v>1535</v>
      </c>
      <c r="E18" s="3">
        <v>0</v>
      </c>
      <c r="F18" s="3">
        <v>0</v>
      </c>
      <c r="G18" s="3">
        <f>E18+F18</f>
        <v>0</v>
      </c>
      <c r="H18" s="3">
        <v>0</v>
      </c>
      <c r="I18" s="3">
        <v>1535</v>
      </c>
      <c r="J18" s="7"/>
    </row>
    <row r="19" spans="1:10" x14ac:dyDescent="0.25">
      <c r="A19" s="2" t="s">
        <v>28</v>
      </c>
      <c r="B19" s="3">
        <v>32757</v>
      </c>
      <c r="C19" s="3">
        <v>32573</v>
      </c>
      <c r="D19" s="3">
        <v>184</v>
      </c>
      <c r="E19" s="3">
        <v>0</v>
      </c>
      <c r="F19" s="3">
        <v>0</v>
      </c>
      <c r="G19" s="3">
        <f>E19+F19</f>
        <v>0</v>
      </c>
      <c r="H19" s="3">
        <v>0</v>
      </c>
      <c r="I19" s="3">
        <v>184</v>
      </c>
      <c r="J19" s="7"/>
    </row>
    <row r="20" spans="1:10" x14ac:dyDescent="0.25">
      <c r="A20" s="2" t="s">
        <v>29</v>
      </c>
      <c r="B20" s="3">
        <v>59912</v>
      </c>
      <c r="C20" s="3">
        <v>53465</v>
      </c>
      <c r="D20" s="3">
        <v>6447</v>
      </c>
      <c r="E20" s="3">
        <v>0</v>
      </c>
      <c r="F20" s="3">
        <v>0</v>
      </c>
      <c r="G20" s="3">
        <f t="shared" si="0"/>
        <v>0</v>
      </c>
      <c r="H20" s="3">
        <v>0</v>
      </c>
      <c r="I20" s="3">
        <v>6447</v>
      </c>
      <c r="J20" s="7"/>
    </row>
    <row r="21" spans="1:10" x14ac:dyDescent="0.25">
      <c r="A21" s="2" t="s">
        <v>30</v>
      </c>
      <c r="B21" s="3">
        <v>36907</v>
      </c>
      <c r="C21" s="3">
        <v>35881</v>
      </c>
      <c r="D21" s="3">
        <v>1026</v>
      </c>
      <c r="E21" s="3">
        <v>0</v>
      </c>
      <c r="F21" s="3">
        <v>0</v>
      </c>
      <c r="G21" s="3">
        <f t="shared" si="0"/>
        <v>0</v>
      </c>
      <c r="H21" s="3">
        <v>0</v>
      </c>
      <c r="I21" s="3">
        <v>1026</v>
      </c>
      <c r="J21" s="7"/>
    </row>
    <row r="22" spans="1:10" x14ac:dyDescent="0.25">
      <c r="A22" s="2" t="s">
        <v>31</v>
      </c>
      <c r="B22" s="3">
        <v>27181</v>
      </c>
      <c r="C22" s="3">
        <v>26406</v>
      </c>
      <c r="D22" s="3">
        <v>776</v>
      </c>
      <c r="E22" s="3">
        <v>0</v>
      </c>
      <c r="F22" s="3">
        <v>0</v>
      </c>
      <c r="G22" s="3">
        <f t="shared" si="0"/>
        <v>0</v>
      </c>
      <c r="H22" s="3">
        <v>0</v>
      </c>
      <c r="I22" s="3">
        <v>776</v>
      </c>
      <c r="J22" s="7"/>
    </row>
    <row r="23" spans="1:10" x14ac:dyDescent="0.25">
      <c r="A23" s="2" t="s">
        <v>32</v>
      </c>
      <c r="B23" s="3">
        <v>13202</v>
      </c>
      <c r="C23" s="3">
        <v>13541</v>
      </c>
      <c r="D23" s="3">
        <v>-467</v>
      </c>
      <c r="E23" s="3">
        <v>-25.635999999999999</v>
      </c>
      <c r="F23" s="3">
        <v>-102.544</v>
      </c>
      <c r="G23" s="3">
        <f t="shared" si="0"/>
        <v>-128.18</v>
      </c>
      <c r="H23" s="3">
        <v>0</v>
      </c>
      <c r="I23" s="3">
        <v>-339</v>
      </c>
      <c r="J23" s="7"/>
    </row>
    <row r="24" spans="1:10" x14ac:dyDescent="0.25">
      <c r="A24" s="2" t="s">
        <v>33</v>
      </c>
      <c r="B24" s="3">
        <v>28617</v>
      </c>
      <c r="C24" s="3">
        <v>27434</v>
      </c>
      <c r="D24" s="3">
        <v>1183</v>
      </c>
      <c r="E24" s="3">
        <v>0</v>
      </c>
      <c r="F24" s="3">
        <v>0</v>
      </c>
      <c r="G24" s="3">
        <f t="shared" si="0"/>
        <v>0</v>
      </c>
      <c r="H24" s="3">
        <v>0</v>
      </c>
      <c r="I24" s="3">
        <v>1183</v>
      </c>
      <c r="J24" s="7"/>
    </row>
    <row r="25" spans="1:10" x14ac:dyDescent="0.25">
      <c r="A25" s="2" t="s">
        <v>34</v>
      </c>
      <c r="B25" s="3">
        <v>32513</v>
      </c>
      <c r="C25" s="3">
        <v>31641</v>
      </c>
      <c r="D25" s="3">
        <v>872</v>
      </c>
      <c r="E25" s="3">
        <v>0</v>
      </c>
      <c r="F25" s="3">
        <v>0</v>
      </c>
      <c r="G25" s="3">
        <f t="shared" si="0"/>
        <v>0</v>
      </c>
      <c r="H25" s="3">
        <v>0</v>
      </c>
      <c r="I25" s="3">
        <v>872</v>
      </c>
      <c r="J25" s="7"/>
    </row>
    <row r="26" spans="1:10" x14ac:dyDescent="0.25">
      <c r="A26" s="2" t="s">
        <v>35</v>
      </c>
      <c r="B26" s="3">
        <v>32564</v>
      </c>
      <c r="C26" s="3">
        <v>32564</v>
      </c>
      <c r="D26" s="3">
        <v>-193</v>
      </c>
      <c r="E26" s="3">
        <v>-38.531200000000005</v>
      </c>
      <c r="F26" s="3">
        <v>-154.12479999999999</v>
      </c>
      <c r="G26" s="3">
        <f t="shared" si="0"/>
        <v>-192.65600000000001</v>
      </c>
      <c r="H26" s="3">
        <v>0</v>
      </c>
      <c r="I26" s="3">
        <v>0</v>
      </c>
      <c r="J26" s="7"/>
    </row>
    <row r="27" spans="1:10" x14ac:dyDescent="0.25">
      <c r="A27" s="2" t="s">
        <v>36</v>
      </c>
      <c r="B27" s="3">
        <v>54741</v>
      </c>
      <c r="C27" s="3">
        <v>54677</v>
      </c>
      <c r="D27" s="3">
        <v>48</v>
      </c>
      <c r="E27" s="3">
        <v>-3.3010000000000002</v>
      </c>
      <c r="F27" s="3">
        <v>-13.204000000000001</v>
      </c>
      <c r="G27" s="3">
        <f t="shared" si="0"/>
        <v>-16.505000000000003</v>
      </c>
      <c r="H27" s="3">
        <v>0</v>
      </c>
      <c r="I27" s="3">
        <v>64</v>
      </c>
      <c r="J27" s="7"/>
    </row>
    <row r="28" spans="1:10" x14ac:dyDescent="0.25">
      <c r="A28" s="2" t="s">
        <v>37</v>
      </c>
      <c r="B28" s="3">
        <v>59663</v>
      </c>
      <c r="C28" s="3">
        <v>57739</v>
      </c>
      <c r="D28" s="3">
        <v>1924</v>
      </c>
      <c r="E28" s="3">
        <v>0</v>
      </c>
      <c r="F28" s="3">
        <v>0</v>
      </c>
      <c r="G28" s="3">
        <f t="shared" si="0"/>
        <v>0</v>
      </c>
      <c r="H28" s="3">
        <v>0</v>
      </c>
      <c r="I28" s="3">
        <v>1924</v>
      </c>
      <c r="J28" s="7"/>
    </row>
    <row r="29" spans="1:10" x14ac:dyDescent="0.25">
      <c r="A29" s="2" t="s">
        <v>38</v>
      </c>
      <c r="B29" s="3">
        <v>38272</v>
      </c>
      <c r="C29" s="3">
        <v>36475</v>
      </c>
      <c r="D29" s="3">
        <v>1797</v>
      </c>
      <c r="E29" s="3">
        <v>0</v>
      </c>
      <c r="F29" s="3">
        <v>0</v>
      </c>
      <c r="G29" s="3">
        <f t="shared" si="0"/>
        <v>0</v>
      </c>
      <c r="H29" s="3">
        <v>0</v>
      </c>
      <c r="I29" s="3">
        <v>1797</v>
      </c>
      <c r="J29" s="7"/>
    </row>
    <row r="30" spans="1:10" x14ac:dyDescent="0.25">
      <c r="A30" s="2" t="s">
        <v>39</v>
      </c>
      <c r="B30" s="3">
        <v>48427</v>
      </c>
      <c r="C30" s="3">
        <v>48891</v>
      </c>
      <c r="D30" s="3">
        <v>-1601</v>
      </c>
      <c r="E30" s="3">
        <v>-227.62280000000001</v>
      </c>
      <c r="F30" s="3">
        <v>-910.49119999999994</v>
      </c>
      <c r="G30" s="3">
        <f t="shared" si="0"/>
        <v>-1138.114</v>
      </c>
      <c r="H30" s="3">
        <v>0</v>
      </c>
      <c r="I30" s="3">
        <v>-463</v>
      </c>
      <c r="J30" s="7"/>
    </row>
    <row r="31" spans="1:10" x14ac:dyDescent="0.25">
      <c r="A31" s="2" t="s">
        <v>40</v>
      </c>
      <c r="B31" s="3">
        <v>23135</v>
      </c>
      <c r="C31" s="3">
        <v>23113</v>
      </c>
      <c r="D31" s="3">
        <v>-250</v>
      </c>
      <c r="E31" s="3">
        <v>-54.4358</v>
      </c>
      <c r="F31" s="3">
        <v>-217.7432</v>
      </c>
      <c r="G31" s="3">
        <f t="shared" si="0"/>
        <v>-272.17899999999997</v>
      </c>
      <c r="H31" s="3">
        <v>0</v>
      </c>
      <c r="I31" s="3">
        <v>22</v>
      </c>
      <c r="J31" s="7"/>
    </row>
    <row r="32" spans="1:10" x14ac:dyDescent="0.25">
      <c r="A32" s="2" t="s">
        <v>41</v>
      </c>
      <c r="B32" s="3">
        <v>51584</v>
      </c>
      <c r="C32" s="3">
        <v>52022</v>
      </c>
      <c r="D32" s="3">
        <v>-789</v>
      </c>
      <c r="E32" s="3">
        <v>-70.252400000000009</v>
      </c>
      <c r="F32" s="3">
        <v>-281.00959999999998</v>
      </c>
      <c r="G32" s="3">
        <f t="shared" si="0"/>
        <v>-351.262</v>
      </c>
      <c r="H32" s="3">
        <v>0</v>
      </c>
      <c r="I32" s="3">
        <v>-437</v>
      </c>
      <c r="J32" s="7"/>
    </row>
    <row r="33" spans="1:10" x14ac:dyDescent="0.25">
      <c r="A33" s="2" t="s">
        <v>42</v>
      </c>
      <c r="B33" s="3">
        <v>66783</v>
      </c>
      <c r="C33" s="3">
        <v>65599</v>
      </c>
      <c r="D33" s="3">
        <v>1184</v>
      </c>
      <c r="E33" s="3">
        <v>0</v>
      </c>
      <c r="F33" s="3">
        <v>0</v>
      </c>
      <c r="G33" s="3">
        <f t="shared" si="0"/>
        <v>0</v>
      </c>
      <c r="H33" s="3">
        <v>0</v>
      </c>
      <c r="I33" s="3">
        <v>1184</v>
      </c>
      <c r="J33" s="7"/>
    </row>
    <row r="34" spans="1:10" x14ac:dyDescent="0.25">
      <c r="A34" s="2" t="s">
        <v>43</v>
      </c>
      <c r="B34" s="3">
        <v>44601</v>
      </c>
      <c r="C34" s="3">
        <v>44601</v>
      </c>
      <c r="D34" s="3">
        <v>-746</v>
      </c>
      <c r="E34" s="3">
        <v>-149.2432</v>
      </c>
      <c r="F34" s="3">
        <v>-596.97280000000001</v>
      </c>
      <c r="G34" s="3">
        <f t="shared" si="0"/>
        <v>-746.21600000000001</v>
      </c>
      <c r="H34" s="3">
        <v>0</v>
      </c>
      <c r="I34" s="3">
        <v>0</v>
      </c>
      <c r="J34" s="7"/>
    </row>
    <row r="35" spans="1:10" x14ac:dyDescent="0.25">
      <c r="A35" s="4" t="s">
        <v>44</v>
      </c>
      <c r="B35" s="5">
        <v>1207282</v>
      </c>
      <c r="C35" s="5">
        <v>1184921</v>
      </c>
      <c r="D35" s="5">
        <v>13846</v>
      </c>
      <c r="E35" s="5">
        <f>SUM(E3:E34)</f>
        <v>-2736.4063999999998</v>
      </c>
      <c r="F35" s="5">
        <v>0</v>
      </c>
      <c r="G35" s="5"/>
      <c r="H35" s="5">
        <v>0</v>
      </c>
      <c r="I35" s="5">
        <v>22361</v>
      </c>
      <c r="J35" s="7"/>
    </row>
    <row r="36" spans="1:10" x14ac:dyDescent="0.25">
      <c r="A36" s="2" t="s">
        <v>45</v>
      </c>
      <c r="B36" s="3">
        <v>-21579</v>
      </c>
      <c r="C36" s="3">
        <v>-25029</v>
      </c>
      <c r="D36" s="3">
        <v>5946</v>
      </c>
      <c r="E36" s="3">
        <v>0</v>
      </c>
      <c r="F36" s="3">
        <v>0</v>
      </c>
      <c r="G36" s="3">
        <f t="shared" si="0"/>
        <v>0</v>
      </c>
      <c r="H36" s="3">
        <v>2496.319</v>
      </c>
      <c r="I36" s="3">
        <v>3450</v>
      </c>
      <c r="J36" s="7"/>
    </row>
    <row r="37" spans="1:10" x14ac:dyDescent="0.25">
      <c r="A37" s="2" t="s">
        <v>46</v>
      </c>
      <c r="B37" s="3">
        <v>25792</v>
      </c>
      <c r="C37" s="3">
        <v>25792</v>
      </c>
      <c r="D37" s="3">
        <v>-725</v>
      </c>
      <c r="E37" s="3">
        <v>-145.06100000000001</v>
      </c>
      <c r="F37" s="3">
        <v>-580.24400000000003</v>
      </c>
      <c r="G37" s="3">
        <f t="shared" si="0"/>
        <v>-725.30500000000006</v>
      </c>
      <c r="H37" s="3">
        <v>0</v>
      </c>
      <c r="I37" s="3">
        <v>0</v>
      </c>
      <c r="J37" s="7"/>
    </row>
    <row r="38" spans="1:10" x14ac:dyDescent="0.25">
      <c r="A38" s="2" t="s">
        <v>47</v>
      </c>
      <c r="B38" s="3">
        <v>27572</v>
      </c>
      <c r="C38" s="3">
        <v>28089</v>
      </c>
      <c r="D38" s="3">
        <v>-1698</v>
      </c>
      <c r="E38" s="3">
        <v>-339.67040000000003</v>
      </c>
      <c r="F38" s="3">
        <v>-842.65535999999997</v>
      </c>
      <c r="G38" s="3">
        <f t="shared" si="0"/>
        <v>-1182.3257599999999</v>
      </c>
      <c r="H38" s="3">
        <v>0</v>
      </c>
      <c r="I38" s="3">
        <v>-516</v>
      </c>
      <c r="J38" s="7"/>
    </row>
    <row r="39" spans="1:10" x14ac:dyDescent="0.25">
      <c r="A39" s="2" t="s">
        <v>48</v>
      </c>
      <c r="B39" s="3">
        <v>372533</v>
      </c>
      <c r="C39" s="3">
        <v>370641</v>
      </c>
      <c r="D39" s="3">
        <v>4671</v>
      </c>
      <c r="E39" s="3">
        <v>0</v>
      </c>
      <c r="F39" s="3">
        <v>0</v>
      </c>
      <c r="G39" s="3">
        <f t="shared" ref="G39:G56" si="1">E39+F39</f>
        <v>0</v>
      </c>
      <c r="H39" s="3">
        <v>2779.6</v>
      </c>
      <c r="I39" s="3">
        <v>1892</v>
      </c>
      <c r="J39" s="7"/>
    </row>
    <row r="40" spans="1:10" x14ac:dyDescent="0.25">
      <c r="A40" s="2" t="s">
        <v>49</v>
      </c>
      <c r="B40" s="3">
        <v>142043</v>
      </c>
      <c r="C40" s="3">
        <v>142043</v>
      </c>
      <c r="D40" s="3">
        <v>-2604</v>
      </c>
      <c r="E40" s="3">
        <v>-520.76880000000006</v>
      </c>
      <c r="F40" s="3">
        <v>-2083.0751999999998</v>
      </c>
      <c r="G40" s="3">
        <f t="shared" si="1"/>
        <v>-2603.8440000000001</v>
      </c>
      <c r="H40" s="3">
        <v>0</v>
      </c>
      <c r="I40" s="3">
        <v>0</v>
      </c>
      <c r="J40" s="7"/>
    </row>
    <row r="41" spans="1:10" x14ac:dyDescent="0.25">
      <c r="A41" s="2" t="s">
        <v>50</v>
      </c>
      <c r="B41" s="3">
        <v>50651</v>
      </c>
      <c r="C41" s="3">
        <v>50651</v>
      </c>
      <c r="D41" s="3">
        <v>1166</v>
      </c>
      <c r="E41" s="3">
        <v>0</v>
      </c>
      <c r="F41" s="3">
        <v>0</v>
      </c>
      <c r="G41" s="3">
        <f t="shared" si="1"/>
        <v>0</v>
      </c>
      <c r="H41" s="3">
        <v>1166.175</v>
      </c>
      <c r="I41" s="3">
        <v>0</v>
      </c>
      <c r="J41" s="7"/>
    </row>
    <row r="42" spans="1:10" x14ac:dyDescent="0.25">
      <c r="A42" s="2" t="s">
        <v>51</v>
      </c>
      <c r="B42" s="3">
        <v>28006</v>
      </c>
      <c r="C42" s="3">
        <v>27325</v>
      </c>
      <c r="D42" s="3">
        <v>681</v>
      </c>
      <c r="E42" s="3">
        <v>0</v>
      </c>
      <c r="F42" s="3">
        <v>0</v>
      </c>
      <c r="G42" s="3">
        <f t="shared" si="1"/>
        <v>0</v>
      </c>
      <c r="H42" s="3">
        <v>0</v>
      </c>
      <c r="I42" s="3">
        <v>681</v>
      </c>
      <c r="J42" s="7"/>
    </row>
    <row r="43" spans="1:10" x14ac:dyDescent="0.25">
      <c r="A43" s="2" t="s">
        <v>52</v>
      </c>
      <c r="B43" s="3">
        <v>65495</v>
      </c>
      <c r="C43" s="3">
        <v>61386</v>
      </c>
      <c r="D43" s="3">
        <v>4109</v>
      </c>
      <c r="E43" s="3">
        <v>0</v>
      </c>
      <c r="F43" s="3">
        <v>0</v>
      </c>
      <c r="G43" s="3">
        <f t="shared" si="1"/>
        <v>0</v>
      </c>
      <c r="H43" s="3">
        <v>0</v>
      </c>
      <c r="I43" s="3">
        <v>4109</v>
      </c>
      <c r="J43" s="7"/>
    </row>
    <row r="44" spans="1:10" x14ac:dyDescent="0.25">
      <c r="A44" s="2" t="s">
        <v>53</v>
      </c>
      <c r="B44" s="3">
        <v>37333</v>
      </c>
      <c r="C44" s="3">
        <v>37333</v>
      </c>
      <c r="D44" s="3">
        <v>37</v>
      </c>
      <c r="E44" s="3">
        <v>0</v>
      </c>
      <c r="F44" s="3">
        <v>0</v>
      </c>
      <c r="G44" s="3">
        <f t="shared" si="1"/>
        <v>0</v>
      </c>
      <c r="H44" s="3">
        <v>36.506999999999998</v>
      </c>
      <c r="I44" s="3">
        <v>0</v>
      </c>
      <c r="J44" s="7"/>
    </row>
    <row r="45" spans="1:10" x14ac:dyDescent="0.25">
      <c r="A45" s="2" t="s">
        <v>54</v>
      </c>
      <c r="B45" s="3">
        <v>31313</v>
      </c>
      <c r="C45" s="3">
        <v>31314</v>
      </c>
      <c r="D45" s="3">
        <v>0</v>
      </c>
      <c r="E45" s="3">
        <v>-8.5800000000000015E-2</v>
      </c>
      <c r="F45" s="3">
        <v>-0.34320000000000001</v>
      </c>
      <c r="G45" s="3">
        <f t="shared" si="1"/>
        <v>-0.42900000000000005</v>
      </c>
      <c r="H45" s="3">
        <v>0</v>
      </c>
      <c r="I45" s="3">
        <v>0</v>
      </c>
      <c r="J45" s="7"/>
    </row>
    <row r="46" spans="1:10" x14ac:dyDescent="0.25">
      <c r="A46" s="2" t="s">
        <v>55</v>
      </c>
      <c r="B46" s="3">
        <v>7867</v>
      </c>
      <c r="C46" s="3">
        <v>7866</v>
      </c>
      <c r="D46" s="3">
        <v>0</v>
      </c>
      <c r="E46" s="3">
        <v>0</v>
      </c>
      <c r="F46" s="3">
        <v>0</v>
      </c>
      <c r="G46" s="3">
        <f t="shared" si="1"/>
        <v>0</v>
      </c>
      <c r="H46" s="3">
        <v>0.46100000000000002</v>
      </c>
      <c r="I46" s="3">
        <v>0</v>
      </c>
      <c r="J46" s="7"/>
    </row>
    <row r="47" spans="1:10" x14ac:dyDescent="0.25">
      <c r="A47" s="2" t="s">
        <v>56</v>
      </c>
      <c r="B47" s="3">
        <v>43526</v>
      </c>
      <c r="C47" s="3">
        <v>43407</v>
      </c>
      <c r="D47" s="3">
        <v>222</v>
      </c>
      <c r="E47" s="3">
        <v>0</v>
      </c>
      <c r="F47" s="3">
        <v>0</v>
      </c>
      <c r="G47" s="3">
        <f t="shared" si="1"/>
        <v>0</v>
      </c>
      <c r="H47" s="3">
        <v>102.483</v>
      </c>
      <c r="I47" s="3">
        <v>119</v>
      </c>
      <c r="J47" s="7"/>
    </row>
    <row r="48" spans="1:10" x14ac:dyDescent="0.25">
      <c r="A48" s="2" t="s">
        <v>57</v>
      </c>
      <c r="B48" s="3">
        <v>40107</v>
      </c>
      <c r="C48" s="3">
        <v>40107</v>
      </c>
      <c r="D48" s="3">
        <v>-46</v>
      </c>
      <c r="E48" s="3">
        <v>-9.2164000000000001</v>
      </c>
      <c r="F48" s="3">
        <v>-36.865600000000001</v>
      </c>
      <c r="G48" s="3">
        <f t="shared" si="1"/>
        <v>-46.082000000000001</v>
      </c>
      <c r="H48" s="3">
        <v>0</v>
      </c>
      <c r="I48" s="3">
        <v>0</v>
      </c>
      <c r="J48" s="7"/>
    </row>
    <row r="49" spans="1:12" x14ac:dyDescent="0.25">
      <c r="A49" s="2" t="s">
        <v>58</v>
      </c>
      <c r="B49" s="3">
        <v>6118</v>
      </c>
      <c r="C49" s="3">
        <v>6118</v>
      </c>
      <c r="D49" s="3">
        <v>18</v>
      </c>
      <c r="E49" s="3">
        <v>0</v>
      </c>
      <c r="F49" s="3">
        <v>0</v>
      </c>
      <c r="G49" s="3">
        <f t="shared" si="1"/>
        <v>0</v>
      </c>
      <c r="H49" s="3">
        <v>18.161999999999999</v>
      </c>
      <c r="I49" s="3">
        <v>0</v>
      </c>
      <c r="J49" s="7"/>
    </row>
    <row r="50" spans="1:12" x14ac:dyDescent="0.25">
      <c r="A50" s="2" t="s">
        <v>59</v>
      </c>
      <c r="B50" s="3">
        <v>18120</v>
      </c>
      <c r="C50" s="3">
        <v>18120</v>
      </c>
      <c r="D50" s="3">
        <v>472</v>
      </c>
      <c r="E50" s="3">
        <v>0</v>
      </c>
      <c r="F50" s="3">
        <v>0</v>
      </c>
      <c r="G50" s="3">
        <f t="shared" si="1"/>
        <v>0</v>
      </c>
      <c r="H50" s="3">
        <v>471.79399999999998</v>
      </c>
      <c r="I50" s="3">
        <v>0</v>
      </c>
      <c r="J50" s="7"/>
    </row>
    <row r="51" spans="1:12" x14ac:dyDescent="0.25">
      <c r="A51" s="2" t="s">
        <v>60</v>
      </c>
      <c r="B51" s="3">
        <v>43349</v>
      </c>
      <c r="C51" s="3">
        <v>43349</v>
      </c>
      <c r="D51" s="3">
        <v>413</v>
      </c>
      <c r="E51" s="3">
        <v>0</v>
      </c>
      <c r="F51" s="3">
        <v>0</v>
      </c>
      <c r="G51" s="3">
        <f t="shared" si="1"/>
        <v>0</v>
      </c>
      <c r="H51" s="3">
        <v>412.91300000000001</v>
      </c>
      <c r="I51" s="3">
        <v>0</v>
      </c>
      <c r="J51" s="7"/>
    </row>
    <row r="52" spans="1:12" x14ac:dyDescent="0.25">
      <c r="A52" s="2" t="s">
        <v>61</v>
      </c>
      <c r="B52" s="3">
        <v>26641</v>
      </c>
      <c r="C52" s="3">
        <v>26641</v>
      </c>
      <c r="D52" s="3">
        <v>-34</v>
      </c>
      <c r="E52" s="3">
        <v>-6.8298000000000005</v>
      </c>
      <c r="F52" s="3">
        <v>-27.319200000000002</v>
      </c>
      <c r="G52" s="3">
        <f t="shared" si="1"/>
        <v>-34.149000000000001</v>
      </c>
      <c r="H52" s="3">
        <v>0</v>
      </c>
      <c r="I52" s="3">
        <v>0</v>
      </c>
      <c r="J52" s="7"/>
    </row>
    <row r="53" spans="1:12" x14ac:dyDescent="0.25">
      <c r="A53" s="2" t="s">
        <v>62</v>
      </c>
      <c r="B53" s="3">
        <v>32139</v>
      </c>
      <c r="C53" s="3">
        <v>32140</v>
      </c>
      <c r="D53" s="3">
        <v>0</v>
      </c>
      <c r="E53" s="3">
        <v>-6.0200000000000004E-2</v>
      </c>
      <c r="F53" s="3">
        <v>-0.24080000000000001</v>
      </c>
      <c r="G53" s="3">
        <f t="shared" si="1"/>
        <v>-0.30100000000000005</v>
      </c>
      <c r="H53" s="3">
        <v>0</v>
      </c>
      <c r="I53" s="3">
        <v>0</v>
      </c>
      <c r="J53" s="7"/>
    </row>
    <row r="54" spans="1:12" x14ac:dyDescent="0.25">
      <c r="A54" s="2" t="s">
        <v>63</v>
      </c>
      <c r="B54" s="3">
        <v>29198</v>
      </c>
      <c r="C54" s="3">
        <v>29198</v>
      </c>
      <c r="D54" s="3">
        <v>0</v>
      </c>
      <c r="E54" s="3">
        <v>0</v>
      </c>
      <c r="F54" s="3">
        <v>0</v>
      </c>
      <c r="G54" s="3">
        <f t="shared" si="1"/>
        <v>0</v>
      </c>
      <c r="H54" s="3">
        <v>0.28299999999999997</v>
      </c>
      <c r="I54" s="3">
        <v>0</v>
      </c>
      <c r="J54" s="7"/>
    </row>
    <row r="55" spans="1:12" x14ac:dyDescent="0.25">
      <c r="A55" s="2" t="s">
        <v>64</v>
      </c>
      <c r="B55" s="3">
        <v>56784</v>
      </c>
      <c r="C55" s="3">
        <v>56784</v>
      </c>
      <c r="D55" s="3">
        <v>-717</v>
      </c>
      <c r="E55" s="3">
        <v>-143.34739999999999</v>
      </c>
      <c r="F55" s="3">
        <v>-573.38959999999997</v>
      </c>
      <c r="G55" s="3">
        <f t="shared" si="1"/>
        <v>-716.73699999999997</v>
      </c>
      <c r="H55" s="3">
        <v>0</v>
      </c>
      <c r="I55" s="3">
        <v>0</v>
      </c>
      <c r="J55" s="7"/>
    </row>
    <row r="56" spans="1:12" x14ac:dyDescent="0.25">
      <c r="A56" s="2" t="s">
        <v>65</v>
      </c>
      <c r="B56" s="3">
        <v>43815</v>
      </c>
      <c r="C56" s="3">
        <v>43815</v>
      </c>
      <c r="D56" s="3">
        <v>-1399</v>
      </c>
      <c r="E56" s="3">
        <v>-279.87420000000003</v>
      </c>
      <c r="F56" s="3">
        <v>-1119.4968000000001</v>
      </c>
      <c r="G56" s="3">
        <f t="shared" si="1"/>
        <v>-1399.3710000000001</v>
      </c>
      <c r="H56" s="3">
        <v>0</v>
      </c>
      <c r="I56" s="3">
        <v>0</v>
      </c>
      <c r="J56" s="7"/>
    </row>
    <row r="57" spans="1:12" x14ac:dyDescent="0.25">
      <c r="A57" s="4" t="s">
        <v>66</v>
      </c>
      <c r="B57" s="5">
        <v>416310</v>
      </c>
      <c r="C57" s="5">
        <v>416191</v>
      </c>
      <c r="D57" s="5">
        <v>-1035</v>
      </c>
      <c r="E57" s="5">
        <v>-439.41380000000004</v>
      </c>
      <c r="F57" s="5">
        <v>-1757.6552000000001</v>
      </c>
      <c r="G57" s="5">
        <f>E57+F57</f>
        <v>-2197.0690000000004</v>
      </c>
      <c r="H57" s="5">
        <v>1042.6030000000001</v>
      </c>
      <c r="I57" s="5">
        <v>119</v>
      </c>
      <c r="J57" s="7"/>
    </row>
    <row r="58" spans="1:12" x14ac:dyDescent="0.25">
      <c r="A58" s="4" t="s">
        <v>67</v>
      </c>
      <c r="B58" s="5">
        <v>2314105</v>
      </c>
      <c r="C58" s="5">
        <v>2282009</v>
      </c>
      <c r="D58" s="5">
        <v>24357</v>
      </c>
      <c r="E58" s="5">
        <v>-4181</v>
      </c>
      <c r="F58" s="5">
        <v>-11844</v>
      </c>
      <c r="G58" s="5">
        <f>E58+F58</f>
        <v>-16025</v>
      </c>
      <c r="H58" s="5">
        <v>8287</v>
      </c>
      <c r="I58" s="5">
        <v>32095</v>
      </c>
      <c r="J58" s="7"/>
      <c r="L58" s="7"/>
    </row>
    <row r="59" spans="1:12" x14ac:dyDescent="0.25">
      <c r="A59" s="6" t="s">
        <v>68</v>
      </c>
      <c r="B59" s="1"/>
      <c r="C59" s="1"/>
      <c r="D59" s="1"/>
      <c r="E59" s="1"/>
      <c r="F59" s="1"/>
      <c r="G59" s="1"/>
      <c r="H59" s="1"/>
      <c r="I59" s="1"/>
      <c r="J59" s="7"/>
    </row>
    <row r="60" spans="1:12" x14ac:dyDescent="0.25">
      <c r="A60" s="2" t="s">
        <v>69</v>
      </c>
      <c r="B60" s="3">
        <v>5218</v>
      </c>
      <c r="C60" s="3">
        <v>5218</v>
      </c>
      <c r="D60" s="3">
        <v>-54</v>
      </c>
      <c r="E60" s="3">
        <v>-10.784800000000001</v>
      </c>
      <c r="F60" s="3">
        <v>-43.139199999999995</v>
      </c>
      <c r="G60" s="3">
        <f t="shared" ref="G60:G74" si="2">E60+F60</f>
        <v>-53.923999999999992</v>
      </c>
      <c r="H60" s="3">
        <v>0</v>
      </c>
      <c r="I60" s="3">
        <v>0</v>
      </c>
      <c r="J60" s="7"/>
    </row>
    <row r="61" spans="1:12" x14ac:dyDescent="0.25">
      <c r="A61" s="2" t="s">
        <v>70</v>
      </c>
      <c r="B61" s="3">
        <v>32798</v>
      </c>
      <c r="C61" s="3">
        <v>32798</v>
      </c>
      <c r="D61" s="3">
        <v>-765</v>
      </c>
      <c r="E61" s="3">
        <v>-152.89980000000003</v>
      </c>
      <c r="F61" s="3">
        <v>-611.5992</v>
      </c>
      <c r="G61" s="3">
        <f t="shared" si="2"/>
        <v>-764.49900000000002</v>
      </c>
      <c r="H61" s="3">
        <v>0</v>
      </c>
      <c r="I61" s="3">
        <v>0</v>
      </c>
      <c r="J61" s="7"/>
    </row>
    <row r="62" spans="1:12" x14ac:dyDescent="0.25">
      <c r="A62" s="2" t="s">
        <v>71</v>
      </c>
      <c r="B62" s="3">
        <v>391128</v>
      </c>
      <c r="C62" s="3">
        <v>391128</v>
      </c>
      <c r="D62" s="3">
        <v>-409</v>
      </c>
      <c r="E62" s="3">
        <v>-81.892200000000017</v>
      </c>
      <c r="F62" s="3">
        <v>-327.56880000000001</v>
      </c>
      <c r="G62" s="3">
        <f t="shared" si="2"/>
        <v>-409.46100000000001</v>
      </c>
      <c r="H62" s="3">
        <v>0</v>
      </c>
      <c r="I62" s="3">
        <v>0</v>
      </c>
      <c r="J62" s="7"/>
    </row>
    <row r="63" spans="1:12" x14ac:dyDescent="0.25">
      <c r="A63" s="2" t="s">
        <v>72</v>
      </c>
      <c r="B63" s="3">
        <v>250999</v>
      </c>
      <c r="C63" s="3">
        <v>250999</v>
      </c>
      <c r="D63" s="3">
        <v>2264</v>
      </c>
      <c r="E63" s="3">
        <v>0</v>
      </c>
      <c r="F63" s="3">
        <v>0</v>
      </c>
      <c r="G63" s="3">
        <f t="shared" si="2"/>
        <v>0</v>
      </c>
      <c r="H63" s="3">
        <v>2264.2240000000002</v>
      </c>
      <c r="I63" s="3">
        <v>0</v>
      </c>
      <c r="J63" s="7"/>
    </row>
    <row r="64" spans="1:12" x14ac:dyDescent="0.25">
      <c r="A64" s="2" t="s">
        <v>73</v>
      </c>
      <c r="B64" s="3">
        <v>35008</v>
      </c>
      <c r="C64" s="3">
        <v>35008</v>
      </c>
      <c r="D64" s="3">
        <v>582</v>
      </c>
      <c r="E64" s="3">
        <v>0</v>
      </c>
      <c r="F64" s="3">
        <v>0</v>
      </c>
      <c r="G64" s="3">
        <f t="shared" si="2"/>
        <v>0</v>
      </c>
      <c r="H64" s="3">
        <v>581.89099999999996</v>
      </c>
      <c r="I64" s="3">
        <v>0</v>
      </c>
      <c r="J64" s="7"/>
    </row>
    <row r="65" spans="1:10" x14ac:dyDescent="0.25">
      <c r="A65" s="2" t="s">
        <v>74</v>
      </c>
      <c r="B65" s="3">
        <v>30274</v>
      </c>
      <c r="C65" s="3">
        <v>30274</v>
      </c>
      <c r="D65" s="3">
        <v>282</v>
      </c>
      <c r="E65" s="3">
        <v>0</v>
      </c>
      <c r="F65" s="3">
        <v>0</v>
      </c>
      <c r="G65" s="3">
        <f t="shared" si="2"/>
        <v>0</v>
      </c>
      <c r="H65" s="3">
        <v>282.226</v>
      </c>
      <c r="I65" s="3">
        <v>0</v>
      </c>
      <c r="J65" s="7"/>
    </row>
    <row r="66" spans="1:10" x14ac:dyDescent="0.25">
      <c r="A66" s="2" t="s">
        <v>75</v>
      </c>
      <c r="B66" s="3">
        <v>79183</v>
      </c>
      <c r="C66" s="3">
        <v>79307</v>
      </c>
      <c r="D66" s="3">
        <v>-3129</v>
      </c>
      <c r="E66" s="3">
        <v>-625.85340000000008</v>
      </c>
      <c r="F66" s="3">
        <v>-2379.2126999999996</v>
      </c>
      <c r="G66" s="3">
        <f t="shared" si="2"/>
        <v>-3005.0660999999996</v>
      </c>
      <c r="H66" s="3">
        <v>0</v>
      </c>
      <c r="I66" s="3">
        <v>-124</v>
      </c>
      <c r="J66" s="7"/>
    </row>
    <row r="67" spans="1:10" x14ac:dyDescent="0.25">
      <c r="A67" s="2" t="s">
        <v>76</v>
      </c>
      <c r="B67" s="3">
        <v>57428</v>
      </c>
      <c r="C67" s="3">
        <v>56392</v>
      </c>
      <c r="D67" s="3">
        <v>-151</v>
      </c>
      <c r="E67" s="3">
        <v>-268.3768</v>
      </c>
      <c r="F67" s="3">
        <v>-1073.5072</v>
      </c>
      <c r="G67" s="3">
        <f t="shared" si="2"/>
        <v>-1341.884</v>
      </c>
      <c r="H67" s="3">
        <v>0</v>
      </c>
      <c r="I67" s="3">
        <v>1036</v>
      </c>
      <c r="J67" s="7"/>
    </row>
    <row r="68" spans="1:10" x14ac:dyDescent="0.25">
      <c r="A68" s="2" t="s">
        <v>77</v>
      </c>
      <c r="B68" s="3">
        <v>-23036</v>
      </c>
      <c r="C68" s="3">
        <v>-38988</v>
      </c>
      <c r="D68" s="3">
        <v>15952</v>
      </c>
      <c r="E68" s="3">
        <v>0</v>
      </c>
      <c r="F68" s="3">
        <v>0</v>
      </c>
      <c r="G68" s="3">
        <f t="shared" si="2"/>
        <v>0</v>
      </c>
      <c r="H68" s="3">
        <v>0</v>
      </c>
      <c r="I68" s="3">
        <v>15952</v>
      </c>
      <c r="J68" s="7"/>
    </row>
    <row r="69" spans="1:10" x14ac:dyDescent="0.25">
      <c r="A69" s="2" t="s">
        <v>78</v>
      </c>
      <c r="B69" s="3">
        <v>174830</v>
      </c>
      <c r="C69" s="3">
        <v>175596</v>
      </c>
      <c r="D69" s="3">
        <v>-7542</v>
      </c>
      <c r="E69" s="3">
        <v>-1508.4538</v>
      </c>
      <c r="F69" s="3">
        <v>-5267.8727099999996</v>
      </c>
      <c r="G69" s="3">
        <f t="shared" si="2"/>
        <v>-6776.3265099999999</v>
      </c>
      <c r="H69" s="3">
        <v>0</v>
      </c>
      <c r="I69" s="3">
        <v>-766</v>
      </c>
      <c r="J69" s="7"/>
    </row>
    <row r="70" spans="1:10" x14ac:dyDescent="0.25">
      <c r="A70" s="2" t="s">
        <v>79</v>
      </c>
      <c r="B70" s="3">
        <v>183314</v>
      </c>
      <c r="C70" s="3">
        <v>165605</v>
      </c>
      <c r="D70" s="3">
        <v>17709</v>
      </c>
      <c r="E70" s="3">
        <v>0</v>
      </c>
      <c r="F70" s="3">
        <v>0</v>
      </c>
      <c r="G70" s="3">
        <f t="shared" si="2"/>
        <v>0</v>
      </c>
      <c r="H70" s="3">
        <v>0</v>
      </c>
      <c r="I70" s="3">
        <v>17709</v>
      </c>
      <c r="J70" s="7"/>
    </row>
    <row r="71" spans="1:10" x14ac:dyDescent="0.25">
      <c r="A71" s="2" t="s">
        <v>80</v>
      </c>
      <c r="B71" s="3">
        <v>124424</v>
      </c>
      <c r="C71" s="3">
        <v>120755</v>
      </c>
      <c r="D71" s="3">
        <v>4857</v>
      </c>
      <c r="E71" s="3">
        <v>0</v>
      </c>
      <c r="F71" s="3">
        <v>0</v>
      </c>
      <c r="G71" s="3">
        <f t="shared" si="2"/>
        <v>0</v>
      </c>
      <c r="H71" s="3">
        <v>1188</v>
      </c>
      <c r="I71" s="3">
        <v>3669</v>
      </c>
      <c r="J71" s="7"/>
    </row>
    <row r="72" spans="1:10" x14ac:dyDescent="0.25">
      <c r="A72" s="2" t="s">
        <v>81</v>
      </c>
      <c r="B72" s="3">
        <v>2697</v>
      </c>
      <c r="C72" s="3">
        <v>2697</v>
      </c>
      <c r="D72" s="3">
        <v>-884</v>
      </c>
      <c r="E72" s="3">
        <v>-176.71600000000001</v>
      </c>
      <c r="F72" s="3">
        <v>-706.86400000000003</v>
      </c>
      <c r="G72" s="3">
        <f t="shared" si="2"/>
        <v>-883.58</v>
      </c>
      <c r="H72" s="3">
        <v>0</v>
      </c>
      <c r="I72" s="3">
        <v>0</v>
      </c>
      <c r="J72" s="7"/>
    </row>
    <row r="73" spans="1:10" x14ac:dyDescent="0.25">
      <c r="A73" s="2" t="s">
        <v>82</v>
      </c>
      <c r="B73" s="3">
        <v>252284</v>
      </c>
      <c r="C73" s="3">
        <v>251869</v>
      </c>
      <c r="D73" s="3">
        <v>486</v>
      </c>
      <c r="E73" s="3">
        <v>0</v>
      </c>
      <c r="F73" s="3">
        <v>0</v>
      </c>
      <c r="G73" s="3">
        <f t="shared" si="2"/>
        <v>0</v>
      </c>
      <c r="H73" s="3">
        <v>70</v>
      </c>
      <c r="I73" s="3">
        <v>416</v>
      </c>
      <c r="J73" s="7"/>
    </row>
    <row r="74" spans="1:10" x14ac:dyDescent="0.25">
      <c r="A74" s="2" t="s">
        <v>83</v>
      </c>
      <c r="B74" s="3">
        <v>206451</v>
      </c>
      <c r="C74" s="3">
        <v>206451</v>
      </c>
      <c r="D74" s="3">
        <v>-1021</v>
      </c>
      <c r="E74" s="3">
        <v>-204.18280000000001</v>
      </c>
      <c r="F74" s="3">
        <v>-816.73119999999994</v>
      </c>
      <c r="G74" s="3">
        <f t="shared" si="2"/>
        <v>-1020.914</v>
      </c>
      <c r="H74" s="3">
        <v>0</v>
      </c>
      <c r="I74" s="3">
        <v>0</v>
      </c>
      <c r="J74" s="7"/>
    </row>
    <row r="75" spans="1:10" x14ac:dyDescent="0.25">
      <c r="A75" s="4" t="s">
        <v>84</v>
      </c>
      <c r="B75" s="5">
        <v>1803001</v>
      </c>
      <c r="C75" s="5">
        <v>1765108</v>
      </c>
      <c r="D75" s="5">
        <v>28178</v>
      </c>
      <c r="E75" s="5">
        <v>-3029.1595999999995</v>
      </c>
      <c r="F75" s="5">
        <v>-11226.495009999999</v>
      </c>
      <c r="G75" s="5">
        <f>F75+E75</f>
        <v>-14255.654609999998</v>
      </c>
      <c r="H75" s="5">
        <f>SUM(H60:H74)</f>
        <v>4386.3410000000003</v>
      </c>
      <c r="I75" s="5">
        <v>37893</v>
      </c>
      <c r="J75" s="7"/>
    </row>
    <row r="76" spans="1:10" x14ac:dyDescent="0.25">
      <c r="A76" s="6" t="s">
        <v>85</v>
      </c>
      <c r="B76" s="1"/>
      <c r="C76" s="1"/>
      <c r="D76" s="1"/>
      <c r="E76" s="1"/>
      <c r="F76" s="1"/>
      <c r="G76" s="1"/>
      <c r="H76" s="1"/>
      <c r="I76" s="1"/>
      <c r="J76" s="7"/>
    </row>
    <row r="77" spans="1:10" x14ac:dyDescent="0.25">
      <c r="A77" s="2" t="s">
        <v>86</v>
      </c>
      <c r="B77" s="3">
        <v>-797</v>
      </c>
      <c r="C77" s="3">
        <v>69</v>
      </c>
      <c r="D77" s="3">
        <v>-3651</v>
      </c>
      <c r="E77" s="3">
        <v>-757.77560000000005</v>
      </c>
      <c r="F77" s="3">
        <v>-2027.1333250000002</v>
      </c>
      <c r="G77" s="3">
        <f t="shared" ref="G77:G84" si="3">E77+F77</f>
        <v>-2784.9089250000002</v>
      </c>
      <c r="H77" s="3">
        <v>0</v>
      </c>
      <c r="I77" s="3">
        <v>-866</v>
      </c>
      <c r="J77" s="7"/>
    </row>
    <row r="78" spans="1:10" x14ac:dyDescent="0.25">
      <c r="A78" s="2" t="s">
        <v>87</v>
      </c>
      <c r="B78" s="3">
        <v>1029</v>
      </c>
      <c r="C78" s="3">
        <v>1196</v>
      </c>
      <c r="D78" s="3">
        <v>-3254</v>
      </c>
      <c r="E78" s="3">
        <v>-617.45220000000006</v>
      </c>
      <c r="F78" s="3">
        <v>-2469.8087999999998</v>
      </c>
      <c r="G78" s="3">
        <f t="shared" si="3"/>
        <v>-3087.261</v>
      </c>
      <c r="H78" s="3">
        <v>0</v>
      </c>
      <c r="I78" s="3">
        <v>-167</v>
      </c>
      <c r="J78" s="7"/>
    </row>
    <row r="79" spans="1:10" x14ac:dyDescent="0.25">
      <c r="A79" s="2" t="s">
        <v>88</v>
      </c>
      <c r="B79" s="3">
        <v>10258</v>
      </c>
      <c r="C79" s="3">
        <v>10564</v>
      </c>
      <c r="D79" s="3">
        <v>-306</v>
      </c>
      <c r="E79" s="3">
        <v>0</v>
      </c>
      <c r="F79" s="3">
        <v>0</v>
      </c>
      <c r="G79" s="3">
        <f t="shared" si="3"/>
        <v>0</v>
      </c>
      <c r="H79" s="3">
        <v>0</v>
      </c>
      <c r="I79" s="3">
        <v>-306</v>
      </c>
      <c r="J79" s="7"/>
    </row>
    <row r="80" spans="1:10" x14ac:dyDescent="0.25">
      <c r="A80" s="2" t="s">
        <v>89</v>
      </c>
      <c r="B80" s="3">
        <v>2122</v>
      </c>
      <c r="C80" s="3">
        <v>2759</v>
      </c>
      <c r="D80" s="3">
        <v>-962</v>
      </c>
      <c r="E80" s="3">
        <v>-192.38720000000001</v>
      </c>
      <c r="F80" s="3">
        <v>-131.9836</v>
      </c>
      <c r="G80" s="3">
        <f t="shared" si="3"/>
        <v>-324.37080000000003</v>
      </c>
      <c r="H80" s="3">
        <v>0</v>
      </c>
      <c r="I80" s="3">
        <v>-637</v>
      </c>
      <c r="J80" s="7"/>
    </row>
    <row r="81" spans="1:10" x14ac:dyDescent="0.25">
      <c r="A81" s="2" t="s">
        <v>90</v>
      </c>
      <c r="B81" s="3">
        <v>3286</v>
      </c>
      <c r="C81" s="3">
        <v>2617</v>
      </c>
      <c r="D81" s="3">
        <v>669</v>
      </c>
      <c r="E81" s="3">
        <v>0</v>
      </c>
      <c r="F81" s="3">
        <v>0</v>
      </c>
      <c r="G81" s="3">
        <f t="shared" si="3"/>
        <v>0</v>
      </c>
      <c r="H81" s="3">
        <v>0</v>
      </c>
      <c r="I81" s="3">
        <v>669</v>
      </c>
      <c r="J81" s="7"/>
    </row>
    <row r="82" spans="1:10" x14ac:dyDescent="0.25">
      <c r="A82" s="2" t="s">
        <v>91</v>
      </c>
      <c r="B82" s="3">
        <v>-14795</v>
      </c>
      <c r="C82" s="3">
        <v>-8825</v>
      </c>
      <c r="D82" s="3">
        <v>-5969</v>
      </c>
      <c r="E82" s="3">
        <v>0</v>
      </c>
      <c r="F82" s="3">
        <v>0</v>
      </c>
      <c r="G82" s="3">
        <f t="shared" si="3"/>
        <v>0</v>
      </c>
      <c r="H82" s="3">
        <v>0</v>
      </c>
      <c r="I82" s="3">
        <v>-5969</v>
      </c>
      <c r="J82" s="7"/>
    </row>
    <row r="83" spans="1:10" x14ac:dyDescent="0.25">
      <c r="A83" s="2" t="s">
        <v>92</v>
      </c>
      <c r="B83" s="3">
        <v>150956</v>
      </c>
      <c r="C83" s="3">
        <v>142973</v>
      </c>
      <c r="D83" s="3">
        <v>8175</v>
      </c>
      <c r="E83" s="3">
        <v>0</v>
      </c>
      <c r="F83" s="3">
        <v>0</v>
      </c>
      <c r="G83" s="3">
        <f t="shared" si="3"/>
        <v>0</v>
      </c>
      <c r="H83" s="3">
        <v>192.179</v>
      </c>
      <c r="I83" s="3">
        <v>7983</v>
      </c>
      <c r="J83" s="7"/>
    </row>
    <row r="84" spans="1:10" x14ac:dyDescent="0.25">
      <c r="A84" s="2" t="s">
        <v>93</v>
      </c>
      <c r="B84" s="3">
        <v>32685</v>
      </c>
      <c r="C84" s="3">
        <v>33486</v>
      </c>
      <c r="D84" s="3">
        <v>-883</v>
      </c>
      <c r="E84" s="3">
        <v>-16.258400000000002</v>
      </c>
      <c r="F84" s="3">
        <v>-65.033599999999993</v>
      </c>
      <c r="G84" s="3">
        <f t="shared" si="3"/>
        <v>-81.292000000000002</v>
      </c>
      <c r="H84" s="3">
        <v>0</v>
      </c>
      <c r="I84" s="3">
        <v>-801</v>
      </c>
      <c r="J84" s="7"/>
    </row>
    <row r="85" spans="1:10" x14ac:dyDescent="0.25">
      <c r="A85" s="4" t="s">
        <v>94</v>
      </c>
      <c r="B85" s="5">
        <v>184744</v>
      </c>
      <c r="C85" s="5">
        <v>184840</v>
      </c>
      <c r="D85" s="5">
        <v>-6181</v>
      </c>
      <c r="E85" s="5">
        <f>SUM(E77:E84)</f>
        <v>-1583.8734000000002</v>
      </c>
      <c r="F85" s="5">
        <f>SUM(F77:F84)</f>
        <v>-4693.9593249999989</v>
      </c>
      <c r="G85" s="5">
        <f>SUM(G77:G84)</f>
        <v>-6277.8327250000002</v>
      </c>
      <c r="H85" s="5">
        <f>SUM(H77:H84)</f>
        <v>192.179</v>
      </c>
      <c r="I85" s="5">
        <v>-96</v>
      </c>
      <c r="J85" s="7"/>
    </row>
    <row r="86" spans="1:10" x14ac:dyDescent="0.25">
      <c r="A86" s="6" t="s">
        <v>95</v>
      </c>
      <c r="B86" s="1"/>
      <c r="C86" s="1"/>
      <c r="D86" s="1"/>
      <c r="E86" s="1"/>
      <c r="F86" s="1"/>
      <c r="G86" s="1"/>
      <c r="H86" s="1"/>
      <c r="I86" s="1"/>
      <c r="J86" s="7"/>
    </row>
    <row r="87" spans="1:10" x14ac:dyDescent="0.25">
      <c r="A87" s="2" t="s">
        <v>96</v>
      </c>
      <c r="B87" s="3">
        <v>17738</v>
      </c>
      <c r="C87" s="3">
        <v>17738</v>
      </c>
      <c r="D87" s="3">
        <v>-3</v>
      </c>
      <c r="E87" s="3">
        <v>-0.59199999999999997</v>
      </c>
      <c r="F87" s="3">
        <v>-2.3679999999999999</v>
      </c>
      <c r="G87" s="3">
        <f t="shared" ref="G87:G92" si="4">E87+F87</f>
        <v>-2.96</v>
      </c>
      <c r="H87" s="3">
        <v>0</v>
      </c>
      <c r="I87" s="3">
        <v>-1</v>
      </c>
      <c r="J87" s="7"/>
    </row>
    <row r="88" spans="1:10" x14ac:dyDescent="0.25">
      <c r="A88" s="2" t="s">
        <v>97</v>
      </c>
      <c r="B88" s="3">
        <v>10956</v>
      </c>
      <c r="C88" s="3">
        <v>12055</v>
      </c>
      <c r="D88" s="3">
        <v>-1826</v>
      </c>
      <c r="E88" s="3">
        <v>-365.18760000000003</v>
      </c>
      <c r="F88" s="3">
        <v>-361.64931000000001</v>
      </c>
      <c r="G88" s="3">
        <f t="shared" si="4"/>
        <v>-726.83690999999999</v>
      </c>
      <c r="H88" s="3">
        <v>0</v>
      </c>
      <c r="I88" s="3">
        <v>-1099</v>
      </c>
      <c r="J88" s="7"/>
    </row>
    <row r="89" spans="1:10" x14ac:dyDescent="0.25">
      <c r="A89" s="2" t="s">
        <v>98</v>
      </c>
      <c r="B89" s="3">
        <v>28447</v>
      </c>
      <c r="C89" s="3">
        <v>28447</v>
      </c>
      <c r="D89" s="3">
        <v>-156</v>
      </c>
      <c r="E89" s="3">
        <v>-31.254999999999999</v>
      </c>
      <c r="F89" s="3">
        <v>-125.02</v>
      </c>
      <c r="G89" s="3">
        <f t="shared" si="4"/>
        <v>-156.27500000000001</v>
      </c>
      <c r="H89" s="3">
        <v>0</v>
      </c>
      <c r="I89" s="3">
        <v>0</v>
      </c>
      <c r="J89" s="7"/>
    </row>
    <row r="90" spans="1:10" x14ac:dyDescent="0.25">
      <c r="A90" s="2" t="s">
        <v>99</v>
      </c>
      <c r="B90" s="3">
        <v>49339</v>
      </c>
      <c r="C90" s="3">
        <v>49339</v>
      </c>
      <c r="D90" s="3">
        <v>-469</v>
      </c>
      <c r="E90" s="3">
        <v>-93.71</v>
      </c>
      <c r="F90" s="3">
        <v>-374.84</v>
      </c>
      <c r="G90" s="3">
        <f t="shared" si="4"/>
        <v>-468.54999999999995</v>
      </c>
      <c r="H90" s="3">
        <v>0</v>
      </c>
      <c r="I90" s="3">
        <v>0</v>
      </c>
      <c r="J90" s="7"/>
    </row>
    <row r="91" spans="1:10" x14ac:dyDescent="0.25">
      <c r="A91" s="2" t="s">
        <v>100</v>
      </c>
      <c r="B91" s="3">
        <v>6720</v>
      </c>
      <c r="C91" s="3">
        <v>6720</v>
      </c>
      <c r="D91" s="3">
        <v>-23</v>
      </c>
      <c r="E91" s="3">
        <v>-11.289</v>
      </c>
      <c r="F91" s="3">
        <v>-11.289</v>
      </c>
      <c r="G91" s="3">
        <f t="shared" si="4"/>
        <v>-22.577999999999999</v>
      </c>
      <c r="H91" s="3">
        <v>0</v>
      </c>
      <c r="I91" s="3">
        <v>0</v>
      </c>
      <c r="J91" s="7"/>
    </row>
    <row r="92" spans="1:10" x14ac:dyDescent="0.25">
      <c r="A92" s="2" t="s">
        <v>101</v>
      </c>
      <c r="B92" s="3">
        <v>8683</v>
      </c>
      <c r="C92" s="3">
        <v>8809</v>
      </c>
      <c r="D92" s="3">
        <v>-781</v>
      </c>
      <c r="E92" s="3">
        <v>-390.27850000000001</v>
      </c>
      <c r="F92" s="3">
        <v>-264.27282000000002</v>
      </c>
      <c r="G92" s="3">
        <f t="shared" si="4"/>
        <v>-654.55132000000003</v>
      </c>
      <c r="H92" s="3">
        <v>0</v>
      </c>
      <c r="I92" s="3">
        <v>-126</v>
      </c>
      <c r="J92" s="7"/>
    </row>
    <row r="93" spans="1:10" x14ac:dyDescent="0.25">
      <c r="A93" s="4" t="s">
        <v>102</v>
      </c>
      <c r="B93" s="5">
        <v>121883</v>
      </c>
      <c r="C93" s="5">
        <v>123108</v>
      </c>
      <c r="D93" s="5">
        <v>-3257</v>
      </c>
      <c r="E93" s="5">
        <f>SUM(E87:E92)</f>
        <v>-892.31209999999999</v>
      </c>
      <c r="F93" s="5">
        <f>SUM(F87:F92)</f>
        <v>-1139.43913</v>
      </c>
      <c r="G93" s="5">
        <f>SUM(G87:G92)</f>
        <v>-2031.7512299999999</v>
      </c>
      <c r="H93" s="5">
        <f>SUM(H87:H92)</f>
        <v>0</v>
      </c>
      <c r="I93" s="5">
        <v>-1226</v>
      </c>
      <c r="J93" s="7"/>
    </row>
    <row r="94" spans="1:10" x14ac:dyDescent="0.25">
      <c r="A94" s="6" t="s">
        <v>103</v>
      </c>
      <c r="B94" s="1"/>
      <c r="C94" s="1"/>
      <c r="D94" s="1"/>
      <c r="E94" s="1"/>
      <c r="F94" s="1"/>
      <c r="G94" s="1"/>
      <c r="H94" s="1"/>
      <c r="I94" s="1"/>
      <c r="J94" s="7"/>
    </row>
    <row r="95" spans="1:10" x14ac:dyDescent="0.25">
      <c r="A95" s="2" t="s">
        <v>104</v>
      </c>
      <c r="B95" s="3">
        <v>8601</v>
      </c>
      <c r="C95" s="3">
        <v>8601</v>
      </c>
      <c r="D95" s="3">
        <v>-173</v>
      </c>
      <c r="E95" s="3">
        <v>-34.610399999999998</v>
      </c>
      <c r="F95" s="3">
        <v>-138.44159999999999</v>
      </c>
      <c r="G95" s="3">
        <f t="shared" ref="G95:G99" si="5">E95+F95</f>
        <v>-173.05199999999999</v>
      </c>
      <c r="H95" s="3">
        <v>0</v>
      </c>
      <c r="I95" s="3">
        <v>0</v>
      </c>
      <c r="J95" s="7"/>
    </row>
    <row r="96" spans="1:10" x14ac:dyDescent="0.25">
      <c r="A96" s="2" t="s">
        <v>105</v>
      </c>
      <c r="B96" s="3">
        <v>10509</v>
      </c>
      <c r="C96" s="3">
        <v>10603</v>
      </c>
      <c r="D96" s="3">
        <v>-516</v>
      </c>
      <c r="E96" s="3">
        <v>-103.1264</v>
      </c>
      <c r="F96" s="3">
        <v>-318.09519</v>
      </c>
      <c r="G96" s="3">
        <f t="shared" si="5"/>
        <v>-421.22158999999999</v>
      </c>
      <c r="H96" s="3">
        <v>0</v>
      </c>
      <c r="I96" s="3">
        <v>-94</v>
      </c>
      <c r="J96" s="7"/>
    </row>
    <row r="97" spans="1:11" x14ac:dyDescent="0.25">
      <c r="A97" s="2" t="s">
        <v>106</v>
      </c>
      <c r="B97" s="3">
        <v>6601</v>
      </c>
      <c r="C97" s="3">
        <v>6608</v>
      </c>
      <c r="D97" s="3">
        <v>-255</v>
      </c>
      <c r="E97" s="3">
        <v>-51.078600000000009</v>
      </c>
      <c r="F97" s="3">
        <v>-198.22689</v>
      </c>
      <c r="G97" s="3">
        <f t="shared" si="5"/>
        <v>-249.30549000000002</v>
      </c>
      <c r="H97" s="3">
        <v>0</v>
      </c>
      <c r="I97" s="3">
        <v>-6</v>
      </c>
      <c r="J97" s="7"/>
    </row>
    <row r="98" spans="1:11" x14ac:dyDescent="0.25">
      <c r="A98" s="2" t="s">
        <v>107</v>
      </c>
      <c r="B98" s="3">
        <v>9005</v>
      </c>
      <c r="C98" s="3">
        <v>9111</v>
      </c>
      <c r="D98" s="3">
        <v>-474</v>
      </c>
      <c r="E98" s="3">
        <v>-94.875600000000006</v>
      </c>
      <c r="F98" s="3">
        <v>-273.32499000000001</v>
      </c>
      <c r="G98" s="3">
        <f t="shared" si="5"/>
        <v>-368.20059000000003</v>
      </c>
      <c r="H98" s="3">
        <v>0</v>
      </c>
      <c r="I98" s="3">
        <v>-106</v>
      </c>
      <c r="J98" s="7"/>
    </row>
    <row r="99" spans="1:11" x14ac:dyDescent="0.25">
      <c r="A99" s="2" t="s">
        <v>1</v>
      </c>
      <c r="B99" s="3">
        <v>14181</v>
      </c>
      <c r="C99" s="3">
        <v>15041</v>
      </c>
      <c r="D99" s="3">
        <v>-1640</v>
      </c>
      <c r="E99" s="3">
        <v>-327.96580000000006</v>
      </c>
      <c r="F99" s="3">
        <v>-451.23401999999999</v>
      </c>
      <c r="G99" s="3">
        <f t="shared" si="5"/>
        <v>-779.19982000000005</v>
      </c>
      <c r="H99" s="3">
        <v>0</v>
      </c>
      <c r="I99" s="3">
        <v>-861</v>
      </c>
      <c r="J99" s="7"/>
    </row>
    <row r="100" spans="1:11" x14ac:dyDescent="0.25">
      <c r="A100" s="4" t="s">
        <v>108</v>
      </c>
      <c r="B100" s="5">
        <v>48897</v>
      </c>
      <c r="C100" s="5">
        <v>49964</v>
      </c>
      <c r="D100" s="5">
        <v>-3058</v>
      </c>
      <c r="E100" s="5">
        <f>SUM(E95:E99)</f>
        <v>-611.65680000000009</v>
      </c>
      <c r="F100" s="5">
        <f>SUM(F95:F99)</f>
        <v>-1379.32269</v>
      </c>
      <c r="G100" s="5">
        <f>SUM(G95:G99)</f>
        <v>-1990.9794899999999</v>
      </c>
      <c r="H100" s="5">
        <f>SUM(H95:H99)</f>
        <v>0</v>
      </c>
      <c r="I100" s="5">
        <v>-1067</v>
      </c>
      <c r="J100" s="7"/>
    </row>
    <row r="101" spans="1:11" x14ac:dyDescent="0.25">
      <c r="A101" s="6" t="s">
        <v>109</v>
      </c>
      <c r="B101" s="1"/>
      <c r="C101" s="1"/>
      <c r="D101" s="1"/>
      <c r="E101" s="1"/>
      <c r="F101" s="1"/>
      <c r="G101" s="1"/>
      <c r="H101" s="1"/>
      <c r="I101" s="1"/>
      <c r="J101" s="7"/>
    </row>
    <row r="102" spans="1:11" x14ac:dyDescent="0.25">
      <c r="A102" s="2" t="s">
        <v>110</v>
      </c>
      <c r="B102" s="3">
        <v>62016</v>
      </c>
      <c r="C102" s="3">
        <v>62016</v>
      </c>
      <c r="D102" s="3">
        <v>-2020</v>
      </c>
      <c r="E102" s="3">
        <v>-404.03800000000001</v>
      </c>
      <c r="F102" s="3">
        <v>-1616.152</v>
      </c>
      <c r="G102" s="3">
        <f t="shared" ref="G102:G107" si="6">E102+F102</f>
        <v>-2020.19</v>
      </c>
      <c r="H102" s="3">
        <v>0</v>
      </c>
      <c r="I102" s="3">
        <v>0</v>
      </c>
      <c r="J102" s="7"/>
    </row>
    <row r="103" spans="1:11" x14ac:dyDescent="0.25">
      <c r="A103" s="2" t="s">
        <v>111</v>
      </c>
      <c r="B103" s="3">
        <v>34713</v>
      </c>
      <c r="C103" s="3">
        <v>38387</v>
      </c>
      <c r="D103" s="3">
        <v>-6032</v>
      </c>
      <c r="E103" s="3">
        <v>-1206.3851999999999</v>
      </c>
      <c r="F103" s="3">
        <v>-1151.60628</v>
      </c>
      <c r="G103" s="3">
        <f t="shared" si="6"/>
        <v>-2357.9914799999997</v>
      </c>
      <c r="H103" s="3">
        <v>0</v>
      </c>
      <c r="I103" s="3">
        <v>-3674</v>
      </c>
      <c r="J103" s="7"/>
    </row>
    <row r="104" spans="1:11" x14ac:dyDescent="0.25">
      <c r="A104" s="2" t="s">
        <v>112</v>
      </c>
      <c r="B104" s="3">
        <v>5152</v>
      </c>
      <c r="C104" s="3">
        <v>5629</v>
      </c>
      <c r="D104" s="3">
        <f>-508-300</f>
        <v>-808</v>
      </c>
      <c r="E104" s="3">
        <v>-161.60120000000001</v>
      </c>
      <c r="F104" s="3">
        <v>-168.87969000000001</v>
      </c>
      <c r="G104" s="3">
        <f t="shared" si="6"/>
        <v>-330.48089000000004</v>
      </c>
      <c r="H104" s="3">
        <v>0</v>
      </c>
      <c r="I104" s="3">
        <v>-478</v>
      </c>
      <c r="J104" s="7"/>
    </row>
    <row r="105" spans="1:11" x14ac:dyDescent="0.25">
      <c r="A105" s="2" t="s">
        <v>113</v>
      </c>
      <c r="B105" s="3">
        <v>18590</v>
      </c>
      <c r="C105" s="3">
        <v>18590</v>
      </c>
      <c r="D105" s="3">
        <v>-552</v>
      </c>
      <c r="E105" s="3">
        <v>-110.387</v>
      </c>
      <c r="F105" s="3">
        <v>-441.548</v>
      </c>
      <c r="G105" s="3">
        <f t="shared" si="6"/>
        <v>-551.93499999999995</v>
      </c>
      <c r="H105" s="3">
        <v>0</v>
      </c>
      <c r="I105" s="3">
        <v>0</v>
      </c>
      <c r="J105" s="7"/>
    </row>
    <row r="106" spans="1:11" x14ac:dyDescent="0.25">
      <c r="A106" s="2" t="s">
        <v>114</v>
      </c>
      <c r="B106" s="3">
        <v>39188</v>
      </c>
      <c r="C106" s="3">
        <v>39188</v>
      </c>
      <c r="D106" s="3">
        <v>-418</v>
      </c>
      <c r="E106" s="3">
        <v>-208.9735</v>
      </c>
      <c r="F106" s="3">
        <v>-208.9735</v>
      </c>
      <c r="G106" s="3">
        <f t="shared" si="6"/>
        <v>-417.947</v>
      </c>
      <c r="H106" s="3">
        <v>0</v>
      </c>
      <c r="I106" s="3">
        <v>0</v>
      </c>
      <c r="J106" s="7"/>
    </row>
    <row r="107" spans="1:11" x14ac:dyDescent="0.25">
      <c r="A107" s="2" t="s">
        <v>115</v>
      </c>
      <c r="B107" s="3">
        <v>14142</v>
      </c>
      <c r="C107" s="3">
        <v>15006</v>
      </c>
      <c r="D107" s="3">
        <v>-1642</v>
      </c>
      <c r="E107" s="3">
        <v>-328.36920000000003</v>
      </c>
      <c r="F107" s="3">
        <v>-450.17382000000003</v>
      </c>
      <c r="G107" s="3">
        <f t="shared" si="6"/>
        <v>-778.54302000000007</v>
      </c>
      <c r="H107" s="3">
        <v>0</v>
      </c>
      <c r="I107" s="3">
        <v>-863</v>
      </c>
      <c r="J107" s="7"/>
    </row>
    <row r="108" spans="1:11" x14ac:dyDescent="0.25">
      <c r="A108" s="4" t="s">
        <v>116</v>
      </c>
      <c r="B108" s="5">
        <v>173801</v>
      </c>
      <c r="C108" s="5">
        <v>178816</v>
      </c>
      <c r="D108" s="5">
        <f>SUM(D102:D107)</f>
        <v>-11472</v>
      </c>
      <c r="E108" s="5">
        <f>SUM(E102:E107)</f>
        <v>-2419.7541000000001</v>
      </c>
      <c r="F108" s="5">
        <f>SUM(F102:F107)</f>
        <v>-4037.3332900000005</v>
      </c>
      <c r="G108" s="5">
        <f>SUM(G102:G107)</f>
        <v>-6457.0873899999997</v>
      </c>
      <c r="H108" s="5">
        <f>SUM(H102:H107)</f>
        <v>0</v>
      </c>
      <c r="I108" s="5">
        <v>-5015</v>
      </c>
      <c r="J108" s="7"/>
    </row>
    <row r="109" spans="1:11" x14ac:dyDescent="0.25">
      <c r="A109" s="6" t="s">
        <v>117</v>
      </c>
      <c r="B109" s="1"/>
      <c r="C109" s="1"/>
      <c r="D109" s="1"/>
      <c r="E109" s="1"/>
      <c r="F109" s="1"/>
      <c r="G109" s="1"/>
      <c r="H109" s="1"/>
      <c r="I109" s="1"/>
      <c r="J109" s="7"/>
    </row>
    <row r="110" spans="1:11" x14ac:dyDescent="0.25">
      <c r="A110" s="2" t="s">
        <v>118</v>
      </c>
      <c r="B110" s="3">
        <v>-190832</v>
      </c>
      <c r="C110" s="3">
        <v>-190832</v>
      </c>
      <c r="D110" s="3">
        <v>-6832</v>
      </c>
      <c r="E110" s="3">
        <v>-1366.3616000000002</v>
      </c>
      <c r="F110" s="3">
        <v>-5465.4464000000007</v>
      </c>
      <c r="G110" s="3">
        <f t="shared" ref="G110:G113" si="7">E110+F110</f>
        <v>-6831.8080000000009</v>
      </c>
      <c r="H110" s="3">
        <v>0</v>
      </c>
      <c r="I110" s="3">
        <v>0</v>
      </c>
      <c r="J110" s="7"/>
    </row>
    <row r="111" spans="1:11" x14ac:dyDescent="0.25">
      <c r="A111" s="2" t="s">
        <v>119</v>
      </c>
      <c r="B111" s="3">
        <v>219406</v>
      </c>
      <c r="C111" s="3">
        <v>223857</v>
      </c>
      <c r="D111" s="3">
        <f>-13959-15472</f>
        <v>-29431</v>
      </c>
      <c r="E111" s="3">
        <v>-2791.7498000000005</v>
      </c>
      <c r="F111" s="3">
        <v>-6715.7071499999993</v>
      </c>
      <c r="G111" s="3">
        <f t="shared" si="7"/>
        <v>-9507.4569499999998</v>
      </c>
      <c r="H111" s="3">
        <v>0</v>
      </c>
      <c r="I111" s="3">
        <f>-4451-15472</f>
        <v>-19923</v>
      </c>
      <c r="J111" s="7"/>
      <c r="K111" s="7">
        <f>19923-4451</f>
        <v>15472</v>
      </c>
    </row>
    <row r="112" spans="1:11" x14ac:dyDescent="0.25">
      <c r="A112" s="2" t="s">
        <v>120</v>
      </c>
      <c r="B112" s="3">
        <v>23867</v>
      </c>
      <c r="C112" s="3">
        <v>25666</v>
      </c>
      <c r="D112" s="3">
        <v>-3211</v>
      </c>
      <c r="E112" s="3">
        <v>-642.26</v>
      </c>
      <c r="F112" s="3">
        <v>-769.99280999999996</v>
      </c>
      <c r="G112" s="3">
        <f t="shared" si="7"/>
        <v>-1412.25281</v>
      </c>
      <c r="H112" s="3">
        <v>0</v>
      </c>
      <c r="I112" s="3">
        <v>-1799</v>
      </c>
      <c r="J112" s="7"/>
    </row>
    <row r="113" spans="1:11" x14ac:dyDescent="0.25">
      <c r="A113" s="2" t="s">
        <v>121</v>
      </c>
      <c r="B113" s="3">
        <v>20647</v>
      </c>
      <c r="C113" s="3">
        <v>20647</v>
      </c>
      <c r="D113" s="3">
        <v>-1074</v>
      </c>
      <c r="E113" s="3">
        <v>-536.96249999999998</v>
      </c>
      <c r="F113" s="3">
        <v>-536.96249999999998</v>
      </c>
      <c r="G113" s="3">
        <f t="shared" si="7"/>
        <v>-1073.925</v>
      </c>
      <c r="H113" s="3">
        <v>0</v>
      </c>
      <c r="I113" s="3">
        <v>0</v>
      </c>
      <c r="J113" s="7"/>
    </row>
    <row r="114" spans="1:11" x14ac:dyDescent="0.25">
      <c r="A114" s="4" t="s">
        <v>122</v>
      </c>
      <c r="B114" s="5">
        <v>73088</v>
      </c>
      <c r="C114" s="5">
        <v>79338</v>
      </c>
      <c r="D114" s="5">
        <f>-25076-15472</f>
        <v>-40548</v>
      </c>
      <c r="E114" s="5">
        <f>SUM(E110:E113)</f>
        <v>-5337.3339000000005</v>
      </c>
      <c r="F114" s="5">
        <f>SUM(F110:F113)</f>
        <v>-13488.108859999998</v>
      </c>
      <c r="G114" s="5">
        <f>SUM(G110:G113)</f>
        <v>-18825.442760000002</v>
      </c>
      <c r="H114" s="5">
        <f>SUM(H110:H113)</f>
        <v>0</v>
      </c>
      <c r="I114" s="5">
        <f>-6250-15472</f>
        <v>-21722</v>
      </c>
      <c r="J114" s="7"/>
    </row>
    <row r="115" spans="1:11" x14ac:dyDescent="0.25">
      <c r="A115" s="4" t="s">
        <v>123</v>
      </c>
      <c r="B115" s="5">
        <v>4719517</v>
      </c>
      <c r="C115" s="5">
        <v>4663182</v>
      </c>
      <c r="D115" s="5">
        <f>D58+D75+D85+D93+D100+D108+D114</f>
        <v>-11981</v>
      </c>
      <c r="E115" s="5">
        <f>E58+E75+E85+E93+E100+E108+E114</f>
        <v>-18055.089899999999</v>
      </c>
      <c r="F115" s="5">
        <f>F58+F75+F85+F93+F100+F108+F114</f>
        <v>-47808.658304999997</v>
      </c>
      <c r="G115" s="5">
        <f>E115+F115</f>
        <v>-65863.748204999996</v>
      </c>
      <c r="H115" s="5">
        <f>H58+H75+H85+H93+H100+H108+H114</f>
        <v>12865.52</v>
      </c>
      <c r="I115" s="5">
        <f>56334-15472</f>
        <v>40862</v>
      </c>
      <c r="J115" s="7">
        <f>D115-G115-H115</f>
        <v>41017.228204999992</v>
      </c>
      <c r="K115" s="7">
        <f>J115-I115</f>
        <v>155.22820499999216</v>
      </c>
    </row>
    <row r="116" spans="1:11" x14ac:dyDescent="0.25">
      <c r="J116" s="7"/>
    </row>
    <row r="117" spans="1:11" x14ac:dyDescent="0.25">
      <c r="J117" s="7"/>
    </row>
    <row r="118" spans="1:11" x14ac:dyDescent="0.25">
      <c r="J118" s="7"/>
    </row>
  </sheetData>
  <conditionalFormatting sqref="D4:D34">
    <cfRule type="cellIs" dxfId="1" priority="2" operator="greaterThan">
      <formula>1000</formula>
    </cfRule>
  </conditionalFormatting>
  <conditionalFormatting sqref="I3:I34">
    <cfRule type="cellIs" dxfId="0" priority="1" operator="greaterThan">
      <formula>1000</formula>
    </cfRule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E7700A213FE647A2BDAE88399789CE" ma:contentTypeVersion="13" ma:contentTypeDescription="Create a new document." ma:contentTypeScope="" ma:versionID="eb2fa4237921626e2e2c71761723ac34">
  <xsd:schema xmlns:xsd="http://www.w3.org/2001/XMLSchema" xmlns:xs="http://www.w3.org/2001/XMLSchema" xmlns:p="http://schemas.microsoft.com/office/2006/metadata/properties" xmlns:ns2="a295a52c-88f3-40a3-8405-ee78802b340e" xmlns:ns3="f5ab3860-6372-4476-aaf6-8884822c3b3b" targetNamespace="http://schemas.microsoft.com/office/2006/metadata/properties" ma:root="true" ma:fieldsID="be6da1972e54aa009602dcbba401b063" ns2:_="" ns3:_="">
    <xsd:import namespace="a295a52c-88f3-40a3-8405-ee78802b340e"/>
    <xsd:import namespace="f5ab3860-6372-4476-aaf6-8884822c3b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5a52c-88f3-40a3-8405-ee78802b34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9038e36-5342-4922-908c-38f4719bad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b3860-6372-4476-aaf6-8884822c3b3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e34216d1-9cb8-4a39-b543-1aa0d14f14a3}" ma:internalName="TaxCatchAll" ma:showField="CatchAllData" ma:web="f5ab3860-6372-4476-aaf6-8884822c3b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295a52c-88f3-40a3-8405-ee78802b340e">
      <Terms xmlns="http://schemas.microsoft.com/office/infopath/2007/PartnerControls"/>
    </lcf76f155ced4ddcb4097134ff3c332f>
    <TaxCatchAll xmlns="f5ab3860-6372-4476-aaf6-8884822c3b3b" xsi:nil="true"/>
  </documentManagement>
</p:properties>
</file>

<file path=customXml/itemProps1.xml><?xml version="1.0" encoding="utf-8"?>
<ds:datastoreItem xmlns:ds="http://schemas.openxmlformats.org/officeDocument/2006/customXml" ds:itemID="{FE5D39A2-B6A0-4EDE-BDB8-7569DA9724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F5829A-6A65-46BC-BD22-14B6858343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5a52c-88f3-40a3-8405-ee78802b340e"/>
    <ds:schemaRef ds:uri="f5ab3860-6372-4476-aaf6-8884822c3b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0B7B49-A713-4186-8DBA-B8EF6FBBD6DB}">
  <ds:schemaRefs>
    <ds:schemaRef ds:uri="http://schemas.microsoft.com/office/2006/documentManagement/types"/>
    <ds:schemaRef ds:uri="http://schemas.openxmlformats.org/package/2006/metadata/core-properties"/>
    <ds:schemaRef ds:uri="f5ab3860-6372-4476-aaf6-8884822c3b3b"/>
    <ds:schemaRef ds:uri="http://purl.org/dc/dcmitype/"/>
    <ds:schemaRef ds:uri="http://purl.org/dc/elements/1.1/"/>
    <ds:schemaRef ds:uri="a295a52c-88f3-40a3-8405-ee78802b340e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2022</vt:lpstr>
      <vt:lpstr>Oversikt 2021</vt:lpstr>
    </vt:vector>
  </TitlesOfParts>
  <Manager/>
  <Company>Sandnes Kommune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Knutsen, Jan Vegar</dc:creator>
  <cp:keywords/>
  <dc:description/>
  <cp:lastModifiedBy>Rødland, Hege</cp:lastModifiedBy>
  <cp:revision/>
  <dcterms:created xsi:type="dcterms:W3CDTF">2020-03-17T13:29:39Z</dcterms:created>
  <dcterms:modified xsi:type="dcterms:W3CDTF">2023-03-27T19:58:42Z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0x010100D9E7700A213FE647A2BDAE88399789CE</vt:lpwstr>
  </property>
</Properties>
</file>